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0" windowWidth="14955" windowHeight="9465" activeTab="0"/>
  </bookViews>
  <sheets>
    <sheet name="Játékidő" sheetId="1" r:id="rId1"/>
    <sheet name="Részvétel" sheetId="2" r:id="rId2"/>
    <sheet name="Kanadai táblázat" sheetId="3" r:id="rId3"/>
  </sheets>
  <definedNames/>
  <calcPr fullCalcOnLoad="1"/>
</workbook>
</file>

<file path=xl/sharedStrings.xml><?xml version="1.0" encoding="utf-8"?>
<sst xmlns="http://schemas.openxmlformats.org/spreadsheetml/2006/main" count="1121" uniqueCount="120">
  <si>
    <t>Részvétel</t>
  </si>
  <si>
    <t>Hiányzások</t>
  </si>
  <si>
    <t>Pályáralépés módja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</si>
  <si>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</si>
  <si>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</si>
  <si>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</si>
  <si>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</si>
  <si>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</si>
  <si>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</si>
  <si>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</si>
  <si>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</si>
  <si>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</si>
  <si>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</si>
  <si>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</si>
  <si>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</si>
  <si>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</si>
  <si>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</si>
  <si>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</si>
  <si>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</si>
  <si>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</si>
  <si>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</si>
  <si>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</si>
  <si>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</si>
  <si>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</si>
  <si>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</si>
  <si>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</si>
  <si>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</si>
  <si>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</si>
  <si>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</si>
  <si>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</si>
  <si>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</si>
  <si>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</si>
  <si>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</si>
  <si>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Ö</t>
  </si>
  <si>
    <t>RV</t>
  </si>
  <si>
    <t>NVR</t>
  </si>
  <si>
    <t>S</t>
  </si>
  <si>
    <t>U</t>
  </si>
  <si>
    <t>K</t>
  </si>
  <si>
    <t>E</t>
  </si>
  <si>
    <t>H</t>
  </si>
  <si>
    <t>Ke</t>
  </si>
  <si>
    <t>Cs</t>
  </si>
  <si>
    <t>V</t>
  </si>
  <si>
    <t>Lcs</t>
  </si>
  <si>
    <t>N</t>
  </si>
  <si>
    <t>Jelmagyarázat:</t>
  </si>
  <si>
    <t xml:space="preserve"> : Abbahagyta, nem volt játékengedéje, nem tartozik a kerethez, egyéb…</t>
  </si>
  <si>
    <t>:</t>
  </si>
  <si>
    <t>Az összes eddigi meccs</t>
  </si>
  <si>
    <t xml:space="preserve"> : Kezdőként lépett pályára</t>
  </si>
  <si>
    <t>Részt vett a meccsen</t>
  </si>
  <si>
    <t xml:space="preserve"> : Sérült volt</t>
  </si>
  <si>
    <t>NRV</t>
  </si>
  <si>
    <t>Nem vett részt a meccsen</t>
  </si>
  <si>
    <t xml:space="preserve"> : Az U21-es kerethez csatlakozott</t>
  </si>
  <si>
    <t>Kezdőként lépett pályára</t>
  </si>
  <si>
    <t xml:space="preserve"> : Kimaradt a csapatösszeállításból</t>
  </si>
  <si>
    <t>Csereként lépett pályára</t>
  </si>
  <si>
    <t xml:space="preserve"> : Eltiltását töltötte</t>
  </si>
  <si>
    <t>Végig a pályán volt</t>
  </si>
  <si>
    <t>Lecserélték</t>
  </si>
  <si>
    <t>Összes játszott perc</t>
  </si>
  <si>
    <r>
      <t xml:space="preserve">Átlag </t>
    </r>
    <r>
      <rPr>
        <sz val="8"/>
        <rFont val="Arial"/>
        <family val="2"/>
      </rPr>
      <t>(összjátékidő/ összes meccs)</t>
    </r>
  </si>
  <si>
    <r>
      <t>Átlag</t>
    </r>
    <r>
      <rPr>
        <sz val="8"/>
        <rFont val="Arial"/>
        <family val="2"/>
      </rPr>
      <t xml:space="preserve"> (összjátékidő/ részt vett meccs)</t>
    </r>
  </si>
  <si>
    <t>Gól</t>
  </si>
  <si>
    <t>Gólp.</t>
  </si>
  <si>
    <t>Össz.</t>
  </si>
  <si>
    <t>A gólpasszt jegyző játékos neve a tudósításokban dőlt betűvel van szedve!</t>
  </si>
  <si>
    <t>Kanadai tábázat 2008/2009</t>
  </si>
  <si>
    <t xml:space="preserve"> : Hiányzott egyéb ok miatt </t>
  </si>
  <si>
    <t>Gólpassznak számít az az átadás, amely után a társ közvetlenül szerez gólt; iiletve az a kiharcolt tizenegyes, melyet később értékesítenek!</t>
  </si>
  <si>
    <t xml:space="preserve"> Horváth Ferenc</t>
  </si>
  <si>
    <t xml:space="preserve"> Rudolf István</t>
  </si>
  <si>
    <t xml:space="preserve"> Horváth Szilárd</t>
  </si>
  <si>
    <t xml:space="preserve"> Tálos Csaba</t>
  </si>
  <si>
    <t xml:space="preserve"> Busa István</t>
  </si>
  <si>
    <t xml:space="preserve"> Kovács Sityu</t>
  </si>
  <si>
    <t xml:space="preserve"> Kulcsár Gergő</t>
  </si>
  <si>
    <t xml:space="preserve"> Dominek Gábor</t>
  </si>
  <si>
    <t xml:space="preserve"> Varga Zsolt</t>
  </si>
  <si>
    <t xml:space="preserve"> Kolesa Péter</t>
  </si>
  <si>
    <t xml:space="preserve"> Németh Sándor</t>
  </si>
  <si>
    <t xml:space="preserve"> Polyák Endre</t>
  </si>
  <si>
    <t xml:space="preserve"> Sánta Ákos</t>
  </si>
  <si>
    <t xml:space="preserve"> Kovács István</t>
  </si>
  <si>
    <t xml:space="preserve"> Kovács Tamás</t>
  </si>
  <si>
    <t xml:space="preserve"> Pölöskei István</t>
  </si>
  <si>
    <t xml:space="preserve"> Nagy Krisztián</t>
  </si>
  <si>
    <t xml:space="preserve"> Rákos Attila</t>
  </si>
  <si>
    <t xml:space="preserve"> Udvardy Péter</t>
  </si>
  <si>
    <t xml:space="preserve"> Kári-Horváth Gábor</t>
  </si>
  <si>
    <t xml:space="preserve"> Vörös Attila</t>
  </si>
  <si>
    <t xml:space="preserve"> Wilfing Tamás</t>
  </si>
  <si>
    <t xml:space="preserve"> Rudolf Balázs</t>
  </si>
  <si>
    <t>Részvételi statisztika 2009/2010</t>
  </si>
  <si>
    <t>Játékidő statisztika 2009/2010</t>
  </si>
  <si>
    <t xml:space="preserve"> Németh Szabolcs</t>
  </si>
  <si>
    <t xml:space="preserve"> Varga Dávid</t>
  </si>
  <si>
    <t xml:space="preserve"> Antal Árpád</t>
  </si>
  <si>
    <t xml:space="preserve"> Pinezits Zoltán</t>
  </si>
  <si>
    <t xml:space="preserve"> Dallos Tamás</t>
  </si>
  <si>
    <t xml:space="preserve"> Kovács René</t>
  </si>
  <si>
    <t xml:space="preserve"> Szakács Gyula</t>
  </si>
  <si>
    <t xml:space="preserve"> Varga Zoltán</t>
  </si>
  <si>
    <t xml:space="preserve"> Gazsovics Mátyás</t>
  </si>
  <si>
    <t>31.</t>
  </si>
  <si>
    <t xml:space="preserve"> Varga János</t>
  </si>
  <si>
    <t>32.</t>
  </si>
  <si>
    <t>33.</t>
  </si>
  <si>
    <t xml:space="preserve"> Sánta Tamás</t>
  </si>
  <si>
    <t>34.</t>
  </si>
  <si>
    <t xml:space="preserve"> Halász Ernő</t>
  </si>
  <si>
    <t xml:space="preserve"> Jabronka Csaba</t>
  </si>
  <si>
    <t xml:space="preserve"> Csontos István</t>
  </si>
  <si>
    <t xml:space="preserve"> Csontos Károly</t>
  </si>
  <si>
    <t>35.</t>
  </si>
  <si>
    <t>36.</t>
  </si>
  <si>
    <t>37.</t>
  </si>
  <si>
    <t>38.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</si>
</sst>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ck"/>
      <top/>
      <bottom style="thick"/>
    </border>
    <border>
      <left/>
      <right style="thin"/>
      <top/>
      <bottom style="thick"/>
    </border>
    <border>
      <left style="thin"/>
      <right style="thin"/>
      <top style="thin">
        <color indexed="22"/>
      </top>
      <bottom style="thick"/>
    </border>
    <border>
      <left style="thin"/>
      <right style="thick">
        <color indexed="8"/>
      </right>
      <top style="thin">
        <color indexed="22"/>
      </top>
      <bottom style="thick"/>
    </border>
    <border>
      <left style="thick"/>
      <right style="double"/>
      <top style="thick"/>
      <bottom style="thin"/>
    </border>
    <border>
      <left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 style="thick"/>
      <right style="double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double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ck"/>
      <top/>
      <bottom style="thick"/>
    </border>
    <border>
      <left/>
      <right style="thin"/>
      <top style="thick"/>
      <bottom style="thin"/>
    </border>
    <border>
      <left/>
      <right style="thin"/>
      <top/>
      <bottom style="thin"/>
    </border>
    <border>
      <left style="thin">
        <color indexed="9"/>
      </left>
      <right style="thick"/>
      <top style="thick"/>
      <bottom style="thin">
        <color indexed="9"/>
      </bottom>
    </border>
    <border>
      <left/>
      <right style="thin"/>
      <top style="thin"/>
      <bottom style="thin"/>
    </border>
    <border>
      <left style="thick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/>
      <top style="thin">
        <color indexed="9"/>
      </top>
      <bottom style="thin">
        <color indexed="9"/>
      </bottom>
    </border>
    <border>
      <left/>
      <right style="thin"/>
      <top style="thin"/>
      <bottom style="thick"/>
    </border>
    <border>
      <left style="thin">
        <color indexed="9"/>
      </left>
      <right style="thick"/>
      <top style="thin">
        <color indexed="9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/>
      <bottom/>
    </border>
    <border>
      <left style="thin"/>
      <right style="thick">
        <color indexed="10"/>
      </right>
      <top style="thick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 style="thick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 style="thin"/>
      <right style="thick"/>
      <top style="thin"/>
      <bottom/>
    </border>
    <border>
      <left style="thin"/>
      <right/>
      <top style="thin"/>
      <bottom/>
    </border>
    <border>
      <left/>
      <right style="thick"/>
      <top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/>
      <right style="double"/>
      <top style="thin"/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/>
      <right style="thin"/>
      <top style="thin"/>
      <bottom style="thick">
        <color indexed="8"/>
      </bottom>
    </border>
    <border>
      <left/>
      <right style="double"/>
      <top/>
      <bottom/>
    </border>
    <border>
      <left/>
      <right style="double"/>
      <top/>
      <bottom style="double"/>
    </border>
    <border>
      <left/>
      <right style="double"/>
      <top style="double"/>
      <bottom/>
    </border>
    <border>
      <left style="thick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/>
    </border>
    <border>
      <left style="thick"/>
      <right style="thick">
        <color indexed="10"/>
      </right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5" fillId="33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NumberFormat="1" applyAlignment="1">
      <alignment/>
    </xf>
    <xf numFmtId="0" fontId="5" fillId="33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center"/>
    </xf>
    <xf numFmtId="0" fontId="0" fillId="33" borderId="33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6" fillId="0" borderId="35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36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/>
    </xf>
    <xf numFmtId="1" fontId="3" fillId="0" borderId="41" xfId="0" applyNumberFormat="1" applyFon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1" fontId="3" fillId="0" borderId="44" xfId="0" applyNumberFormat="1" applyFont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1" fontId="3" fillId="0" borderId="47" xfId="0" applyNumberFormat="1" applyFont="1" applyBorder="1" applyAlignment="1">
      <alignment horizontal="center"/>
    </xf>
    <xf numFmtId="1" fontId="3" fillId="0" borderId="48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33" borderId="36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8" fillId="34" borderId="51" xfId="0" applyFont="1" applyFill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34" borderId="54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34" borderId="56" xfId="0" applyFont="1" applyFill="1" applyBorder="1" applyAlignment="1">
      <alignment horizontal="center"/>
    </xf>
    <xf numFmtId="0" fontId="10" fillId="34" borderId="57" xfId="0" applyFont="1" applyFill="1" applyBorder="1" applyAlignment="1">
      <alignment horizontal="center"/>
    </xf>
    <xf numFmtId="0" fontId="10" fillId="34" borderId="58" xfId="0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34" borderId="6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61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3" fillId="33" borderId="36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3" fillId="0" borderId="59" xfId="0" applyFont="1" applyBorder="1" applyAlignment="1">
      <alignment horizontal="center" vertical="center"/>
    </xf>
    <xf numFmtId="0" fontId="9" fillId="0" borderId="63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/>
    </xf>
    <xf numFmtId="0" fontId="5" fillId="34" borderId="6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3" fillId="0" borderId="68" xfId="0" applyNumberFormat="1" applyFont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9" fillId="35" borderId="25" xfId="0" applyFont="1" applyFill="1" applyBorder="1" applyAlignment="1">
      <alignment horizontal="center"/>
    </xf>
    <xf numFmtId="0" fontId="9" fillId="35" borderId="28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35" borderId="53" xfId="0" applyFont="1" applyFill="1" applyBorder="1" applyAlignment="1">
      <alignment horizontal="center"/>
    </xf>
    <xf numFmtId="0" fontId="6" fillId="35" borderId="55" xfId="0" applyFont="1" applyFill="1" applyBorder="1" applyAlignment="1">
      <alignment horizontal="center"/>
    </xf>
    <xf numFmtId="0" fontId="6" fillId="35" borderId="59" xfId="0" applyFont="1" applyFill="1" applyBorder="1" applyAlignment="1">
      <alignment horizontal="center"/>
    </xf>
    <xf numFmtId="49" fontId="11" fillId="0" borderId="0" xfId="0" applyNumberFormat="1" applyFont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9" fillId="35" borderId="52" xfId="0" applyFont="1" applyFill="1" applyBorder="1" applyAlignment="1">
      <alignment horizontal="center"/>
    </xf>
    <xf numFmtId="0" fontId="9" fillId="35" borderId="55" xfId="0" applyFont="1" applyFill="1" applyBorder="1" applyAlignment="1">
      <alignment horizontal="center"/>
    </xf>
    <xf numFmtId="0" fontId="9" fillId="35" borderId="59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67" xfId="0" applyFont="1" applyFill="1" applyBorder="1" applyAlignment="1">
      <alignment horizontal="center"/>
    </xf>
    <xf numFmtId="0" fontId="3" fillId="0" borderId="71" xfId="0" applyFont="1" applyBorder="1" applyAlignment="1">
      <alignment/>
    </xf>
    <xf numFmtId="0" fontId="6" fillId="0" borderId="72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74" xfId="0" applyNumberFormat="1" applyFont="1" applyBorder="1" applyAlignment="1">
      <alignment horizontal="center"/>
    </xf>
    <xf numFmtId="1" fontId="3" fillId="0" borderId="75" xfId="0" applyNumberFormat="1" applyFont="1" applyBorder="1" applyAlignment="1">
      <alignment horizontal="center"/>
    </xf>
    <xf numFmtId="1" fontId="3" fillId="0" borderId="7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5" fillId="33" borderId="6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5" fillId="33" borderId="6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5" fillId="34" borderId="26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3" fillId="34" borderId="67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center"/>
    </xf>
    <xf numFmtId="0" fontId="6" fillId="33" borderId="6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7" fillId="0" borderId="67" xfId="0" applyFont="1" applyFill="1" applyBorder="1" applyAlignment="1">
      <alignment horizontal="center"/>
    </xf>
    <xf numFmtId="0" fontId="47" fillId="0" borderId="27" xfId="0" applyFont="1" applyFill="1" applyBorder="1" applyAlignment="1">
      <alignment horizontal="center"/>
    </xf>
    <xf numFmtId="0" fontId="3" fillId="36" borderId="67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0" fontId="5" fillId="37" borderId="27" xfId="0" applyFont="1" applyFill="1" applyBorder="1" applyAlignment="1">
      <alignment horizontal="center"/>
    </xf>
    <xf numFmtId="0" fontId="3" fillId="37" borderId="67" xfId="0" applyFont="1" applyFill="1" applyBorder="1" applyAlignment="1">
      <alignment horizontal="center"/>
    </xf>
    <xf numFmtId="0" fontId="3" fillId="37" borderId="24" xfId="0" applyFont="1" applyFill="1" applyBorder="1" applyAlignment="1">
      <alignment horizontal="center"/>
    </xf>
    <xf numFmtId="0" fontId="5" fillId="37" borderId="24" xfId="0" applyFont="1" applyFill="1" applyBorder="1" applyAlignment="1">
      <alignment horizontal="center"/>
    </xf>
    <xf numFmtId="0" fontId="48" fillId="37" borderId="27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0" fontId="48" fillId="36" borderId="27" xfId="0" applyFont="1" applyFill="1" applyBorder="1" applyAlignment="1">
      <alignment horizontal="center"/>
    </xf>
    <xf numFmtId="0" fontId="48" fillId="36" borderId="67" xfId="0" applyFont="1" applyFill="1" applyBorder="1" applyAlignment="1">
      <alignment horizontal="center"/>
    </xf>
    <xf numFmtId="0" fontId="5" fillId="36" borderId="67" xfId="0" applyFont="1" applyFill="1" applyBorder="1" applyAlignment="1">
      <alignment horizontal="center"/>
    </xf>
    <xf numFmtId="0" fontId="47" fillId="0" borderId="69" xfId="0" applyFont="1" applyFill="1" applyBorder="1" applyAlignment="1">
      <alignment horizontal="center"/>
    </xf>
    <xf numFmtId="0" fontId="47" fillId="0" borderId="28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3" fillId="37" borderId="28" xfId="0" applyFont="1" applyFill="1" applyBorder="1" applyAlignment="1">
      <alignment horizontal="center"/>
    </xf>
    <xf numFmtId="0" fontId="5" fillId="37" borderId="28" xfId="0" applyFont="1" applyFill="1" applyBorder="1" applyAlignment="1">
      <alignment horizontal="center"/>
    </xf>
    <xf numFmtId="0" fontId="3" fillId="37" borderId="69" xfId="0" applyFont="1" applyFill="1" applyBorder="1" applyAlignment="1">
      <alignment horizontal="center"/>
    </xf>
    <xf numFmtId="0" fontId="3" fillId="36" borderId="69" xfId="0" applyFont="1" applyFill="1" applyBorder="1" applyAlignment="1">
      <alignment horizontal="center"/>
    </xf>
    <xf numFmtId="0" fontId="48" fillId="36" borderId="69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5" fillId="37" borderId="25" xfId="0" applyFont="1" applyFill="1" applyBorder="1" applyAlignment="1">
      <alignment horizontal="center"/>
    </xf>
    <xf numFmtId="0" fontId="48" fillId="37" borderId="28" xfId="0" applyFont="1" applyFill="1" applyBorder="1" applyAlignment="1">
      <alignment horizontal="center"/>
    </xf>
    <xf numFmtId="0" fontId="48" fillId="37" borderId="69" xfId="0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/>
    </xf>
    <xf numFmtId="0" fontId="5" fillId="36" borderId="69" xfId="0" applyFont="1" applyFill="1" applyBorder="1" applyAlignment="1">
      <alignment horizontal="center"/>
    </xf>
    <xf numFmtId="0" fontId="5" fillId="38" borderId="55" xfId="0" applyFont="1" applyFill="1" applyBorder="1" applyAlignment="1">
      <alignment horizontal="center"/>
    </xf>
    <xf numFmtId="0" fontId="5" fillId="38" borderId="66" xfId="0" applyFont="1" applyFill="1" applyBorder="1" applyAlignment="1">
      <alignment horizontal="center"/>
    </xf>
    <xf numFmtId="0" fontId="47" fillId="0" borderId="66" xfId="0" applyFont="1" applyFill="1" applyBorder="1" applyAlignment="1">
      <alignment horizontal="center"/>
    </xf>
    <xf numFmtId="0" fontId="47" fillId="0" borderId="55" xfId="0" applyFont="1" applyFill="1" applyBorder="1" applyAlignment="1">
      <alignment horizontal="center"/>
    </xf>
    <xf numFmtId="0" fontId="5" fillId="36" borderId="55" xfId="0" applyFont="1" applyFill="1" applyBorder="1" applyAlignment="1">
      <alignment horizontal="center"/>
    </xf>
    <xf numFmtId="0" fontId="5" fillId="36" borderId="66" xfId="0" applyFont="1" applyFill="1" applyBorder="1" applyAlignment="1">
      <alignment horizontal="center"/>
    </xf>
    <xf numFmtId="0" fontId="48" fillId="36" borderId="55" xfId="0" applyFont="1" applyFill="1" applyBorder="1" applyAlignment="1">
      <alignment horizontal="center"/>
    </xf>
    <xf numFmtId="0" fontId="48" fillId="36" borderId="66" xfId="0" applyFont="1" applyFill="1" applyBorder="1" applyAlignment="1">
      <alignment horizontal="center"/>
    </xf>
    <xf numFmtId="0" fontId="48" fillId="38" borderId="55" xfId="0" applyFont="1" applyFill="1" applyBorder="1" applyAlignment="1">
      <alignment horizontal="center"/>
    </xf>
    <xf numFmtId="0" fontId="5" fillId="34" borderId="77" xfId="0" applyFont="1" applyFill="1" applyBorder="1" applyAlignment="1">
      <alignment horizontal="center"/>
    </xf>
    <xf numFmtId="0" fontId="5" fillId="34" borderId="72" xfId="0" applyFont="1" applyFill="1" applyBorder="1" applyAlignment="1">
      <alignment horizontal="center"/>
    </xf>
    <xf numFmtId="0" fontId="3" fillId="34" borderId="66" xfId="0" applyFont="1" applyFill="1" applyBorder="1" applyAlignment="1">
      <alignment horizontal="center"/>
    </xf>
    <xf numFmtId="0" fontId="3" fillId="36" borderId="66" xfId="0" applyFont="1" applyFill="1" applyBorder="1" applyAlignment="1">
      <alignment horizontal="center"/>
    </xf>
    <xf numFmtId="0" fontId="3" fillId="34" borderId="72" xfId="0" applyFont="1" applyFill="1" applyBorder="1" applyAlignment="1">
      <alignment horizontal="center"/>
    </xf>
    <xf numFmtId="0" fontId="5" fillId="34" borderId="69" xfId="0" applyFont="1" applyFill="1" applyBorder="1" applyAlignment="1">
      <alignment horizontal="center"/>
    </xf>
    <xf numFmtId="0" fontId="48" fillId="37" borderId="66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5" fillId="38" borderId="52" xfId="0" applyFont="1" applyFill="1" applyBorder="1" applyAlignment="1">
      <alignment horizontal="center"/>
    </xf>
    <xf numFmtId="0" fontId="47" fillId="0" borderId="77" xfId="0" applyFont="1" applyFill="1" applyBorder="1" applyAlignment="1">
      <alignment horizontal="center"/>
    </xf>
    <xf numFmtId="0" fontId="47" fillId="39" borderId="55" xfId="0" applyFont="1" applyFill="1" applyBorder="1" applyAlignment="1">
      <alignment horizontal="center"/>
    </xf>
    <xf numFmtId="0" fontId="3" fillId="38" borderId="52" xfId="0" applyFont="1" applyFill="1" applyBorder="1" applyAlignment="1">
      <alignment horizontal="center"/>
    </xf>
    <xf numFmtId="0" fontId="3" fillId="38" borderId="55" xfId="0" applyFont="1" applyFill="1" applyBorder="1" applyAlignment="1">
      <alignment horizontal="center"/>
    </xf>
    <xf numFmtId="0" fontId="3" fillId="38" borderId="66" xfId="0" applyFont="1" applyFill="1" applyBorder="1" applyAlignment="1">
      <alignment horizontal="center"/>
    </xf>
    <xf numFmtId="0" fontId="3" fillId="36" borderId="55" xfId="0" applyFont="1" applyFill="1" applyBorder="1" applyAlignment="1">
      <alignment horizontal="center"/>
    </xf>
    <xf numFmtId="0" fontId="5" fillId="34" borderId="59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7" fillId="39" borderId="69" xfId="0" applyFont="1" applyFill="1" applyBorder="1" applyAlignment="1">
      <alignment horizontal="center"/>
    </xf>
    <xf numFmtId="0" fontId="3" fillId="36" borderId="59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78" xfId="0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79" xfId="0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80" xfId="0" applyBorder="1" applyAlignment="1">
      <alignment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80" xfId="0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8" xfId="0" applyFill="1" applyBorder="1" applyAlignment="1">
      <alignment/>
    </xf>
    <xf numFmtId="0" fontId="2" fillId="33" borderId="83" xfId="0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79" xfId="0" applyFill="1" applyBorder="1" applyAlignment="1">
      <alignment/>
    </xf>
    <xf numFmtId="0" fontId="3" fillId="0" borderId="51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zoomScalePageLayoutView="0" workbookViewId="0" topLeftCell="A1">
      <selection activeCell="X13" sqref="X13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2" width="2.7109375" style="0" customWidth="1"/>
    <col min="33" max="33" width="8.7109375" style="0" customWidth="1"/>
    <col min="34" max="34" width="12.421875" style="0" customWidth="1"/>
    <col min="35" max="35" width="12.8515625" style="0" customWidth="1"/>
  </cols>
  <sheetData>
    <row r="1" spans="1:35" ht="35.25" customHeight="1" thickBot="1">
      <c r="A1" s="62"/>
      <c r="B1" s="80" t="s">
        <v>96</v>
      </c>
      <c r="C1" s="63" t="s">
        <v>3</v>
      </c>
      <c r="D1" s="64" t="s">
        <v>4</v>
      </c>
      <c r="E1" s="64" t="s">
        <v>5</v>
      </c>
      <c r="F1" s="64" t="s">
        <v>6</v>
      </c>
      <c r="G1" s="64" t="s">
        <v>7</v>
      </c>
      <c r="H1" s="64" t="s">
        <v>8</v>
      </c>
      <c r="I1" s="64" t="s">
        <v>9</v>
      </c>
      <c r="J1" s="64" t="s">
        <v>10</v>
      </c>
      <c r="K1" s="64" t="s">
        <v>11</v>
      </c>
      <c r="L1" s="64" t="s">
        <v>12</v>
      </c>
      <c r="M1" s="64" t="s">
        <v>13</v>
      </c>
      <c r="N1" s="64" t="s">
        <v>14</v>
      </c>
      <c r="O1" s="64" t="s">
        <v>15</v>
      </c>
      <c r="P1" s="64" t="s">
        <v>16</v>
      </c>
      <c r="Q1" s="65" t="s">
        <v>17</v>
      </c>
      <c r="R1" s="120" t="s">
        <v>18</v>
      </c>
      <c r="S1" s="64" t="s">
        <v>19</v>
      </c>
      <c r="T1" s="64" t="s">
        <v>20</v>
      </c>
      <c r="U1" s="64" t="s">
        <v>21</v>
      </c>
      <c r="V1" s="64" t="s">
        <v>22</v>
      </c>
      <c r="W1" s="64" t="s">
        <v>23</v>
      </c>
      <c r="X1" s="64" t="s">
        <v>24</v>
      </c>
      <c r="Y1" s="64" t="s">
        <v>25</v>
      </c>
      <c r="Z1" s="64" t="s">
        <v>26</v>
      </c>
      <c r="AA1" s="64" t="s">
        <v>27</v>
      </c>
      <c r="AB1" s="64" t="s">
        <v>28</v>
      </c>
      <c r="AC1" s="64" t="s">
        <v>29</v>
      </c>
      <c r="AD1" s="64" t="s">
        <v>30</v>
      </c>
      <c r="AE1" s="64" t="s">
        <v>31</v>
      </c>
      <c r="AF1" s="65" t="s">
        <v>32</v>
      </c>
      <c r="AG1" s="66" t="s">
        <v>62</v>
      </c>
      <c r="AH1" s="67" t="s">
        <v>63</v>
      </c>
      <c r="AI1" s="68" t="s">
        <v>64</v>
      </c>
    </row>
    <row r="2" spans="1:35" ht="13.5" thickTop="1">
      <c r="A2" s="43" t="s">
        <v>3</v>
      </c>
      <c r="B2" s="20" t="s">
        <v>78</v>
      </c>
      <c r="C2" s="21">
        <v>90</v>
      </c>
      <c r="D2" s="183" t="s">
        <v>40</v>
      </c>
      <c r="E2" s="161">
        <v>90</v>
      </c>
      <c r="F2" s="161">
        <v>90</v>
      </c>
      <c r="G2" s="161">
        <v>90</v>
      </c>
      <c r="H2" s="161">
        <v>90</v>
      </c>
      <c r="I2" s="183" t="s">
        <v>36</v>
      </c>
      <c r="J2" s="188">
        <v>90</v>
      </c>
      <c r="K2" s="161">
        <v>90</v>
      </c>
      <c r="L2" s="145">
        <v>32</v>
      </c>
      <c r="M2" s="161">
        <v>90</v>
      </c>
      <c r="N2" s="161">
        <v>90</v>
      </c>
      <c r="O2" s="199">
        <v>90</v>
      </c>
      <c r="P2" s="199">
        <v>90</v>
      </c>
      <c r="Q2" s="214">
        <v>90</v>
      </c>
      <c r="R2" s="236">
        <v>90</v>
      </c>
      <c r="S2" s="145"/>
      <c r="T2" s="145"/>
      <c r="U2" s="145"/>
      <c r="V2" s="183"/>
      <c r="W2" s="183"/>
      <c r="X2" s="145"/>
      <c r="Y2" s="146"/>
      <c r="Z2" s="146"/>
      <c r="AA2" s="183"/>
      <c r="AB2" s="146"/>
      <c r="AC2" s="146"/>
      <c r="AD2" s="146"/>
      <c r="AE2" s="146"/>
      <c r="AF2" s="147"/>
      <c r="AG2" s="69">
        <f aca="true" t="shared" si="0" ref="AG2:AG39">SUM(C2:AF2)</f>
        <v>1202</v>
      </c>
      <c r="AH2" s="70">
        <f aca="true" t="shared" si="1" ref="AH2:AH39">AVERAGEA(C2:AF2)</f>
        <v>75.125</v>
      </c>
      <c r="AI2" s="71">
        <f aca="true" t="shared" si="2" ref="AI2:AI39">AVERAGE(C2:AF2)</f>
        <v>85.85714285714286</v>
      </c>
    </row>
    <row r="3" spans="1:35" ht="12.75">
      <c r="A3" s="43" t="s">
        <v>4</v>
      </c>
      <c r="B3" s="20" t="s">
        <v>75</v>
      </c>
      <c r="C3" s="32">
        <v>90</v>
      </c>
      <c r="D3" s="162">
        <v>90</v>
      </c>
      <c r="E3" s="40" t="s">
        <v>40</v>
      </c>
      <c r="F3" s="162">
        <v>90</v>
      </c>
      <c r="G3" s="162">
        <v>90</v>
      </c>
      <c r="H3" s="162">
        <v>90</v>
      </c>
      <c r="I3" s="162">
        <v>90</v>
      </c>
      <c r="J3" s="40" t="s">
        <v>36</v>
      </c>
      <c r="K3" s="162">
        <v>90</v>
      </c>
      <c r="L3" s="162">
        <v>90</v>
      </c>
      <c r="M3" s="162">
        <v>90</v>
      </c>
      <c r="N3" s="162">
        <v>90</v>
      </c>
      <c r="O3" s="196">
        <v>90</v>
      </c>
      <c r="P3" s="196">
        <v>90</v>
      </c>
      <c r="Q3" s="209">
        <v>90</v>
      </c>
      <c r="R3" s="223" t="s">
        <v>45</v>
      </c>
      <c r="S3" s="39"/>
      <c r="T3" s="39"/>
      <c r="U3" s="39"/>
      <c r="V3" s="39"/>
      <c r="W3" s="39"/>
      <c r="X3" s="39"/>
      <c r="Y3" s="140"/>
      <c r="Z3" s="140"/>
      <c r="AA3" s="140"/>
      <c r="AB3" s="140"/>
      <c r="AC3" s="140"/>
      <c r="AD3" s="140"/>
      <c r="AE3" s="140"/>
      <c r="AF3" s="148"/>
      <c r="AG3" s="72">
        <f t="shared" si="0"/>
        <v>1170</v>
      </c>
      <c r="AH3" s="73">
        <f t="shared" si="1"/>
        <v>73.125</v>
      </c>
      <c r="AI3" s="74">
        <f t="shared" si="2"/>
        <v>90</v>
      </c>
    </row>
    <row r="4" spans="1:35" ht="12.75">
      <c r="A4" s="43" t="s">
        <v>5</v>
      </c>
      <c r="B4" s="20" t="s">
        <v>98</v>
      </c>
      <c r="C4" s="41" t="s">
        <v>45</v>
      </c>
      <c r="D4" s="162">
        <v>90</v>
      </c>
      <c r="E4" s="162">
        <v>90</v>
      </c>
      <c r="F4" s="162">
        <v>66</v>
      </c>
      <c r="G4" s="163" t="s">
        <v>45</v>
      </c>
      <c r="H4" s="162">
        <v>90</v>
      </c>
      <c r="I4" s="39">
        <v>45</v>
      </c>
      <c r="J4" s="185">
        <v>90</v>
      </c>
      <c r="K4" s="162">
        <v>90</v>
      </c>
      <c r="L4" s="176">
        <v>67</v>
      </c>
      <c r="M4" s="40" t="s">
        <v>39</v>
      </c>
      <c r="N4" s="162">
        <v>90</v>
      </c>
      <c r="O4" s="196">
        <v>90</v>
      </c>
      <c r="P4" s="196">
        <v>90</v>
      </c>
      <c r="Q4" s="209">
        <v>90</v>
      </c>
      <c r="R4" s="223" t="s">
        <v>45</v>
      </c>
      <c r="S4" s="39"/>
      <c r="T4" s="39"/>
      <c r="U4" s="39"/>
      <c r="V4" s="39"/>
      <c r="W4" s="39"/>
      <c r="X4" s="39"/>
      <c r="Y4" s="140"/>
      <c r="Z4" s="140"/>
      <c r="AA4" s="140"/>
      <c r="AB4" s="140"/>
      <c r="AC4" s="140"/>
      <c r="AD4" s="140"/>
      <c r="AE4" s="140"/>
      <c r="AF4" s="148"/>
      <c r="AG4" s="72">
        <f t="shared" si="0"/>
        <v>988</v>
      </c>
      <c r="AH4" s="73">
        <f t="shared" si="1"/>
        <v>61.75</v>
      </c>
      <c r="AI4" s="74">
        <f t="shared" si="2"/>
        <v>82.33333333333333</v>
      </c>
    </row>
    <row r="5" spans="1:35" ht="12.75">
      <c r="A5" s="43" t="s">
        <v>6</v>
      </c>
      <c r="B5" s="20" t="s">
        <v>80</v>
      </c>
      <c r="C5" s="32">
        <v>90</v>
      </c>
      <c r="D5" s="40" t="s">
        <v>39</v>
      </c>
      <c r="E5" s="40" t="s">
        <v>39</v>
      </c>
      <c r="F5" s="39">
        <v>36</v>
      </c>
      <c r="G5" s="162">
        <v>90</v>
      </c>
      <c r="H5" s="162">
        <v>90</v>
      </c>
      <c r="I5" s="162">
        <v>90</v>
      </c>
      <c r="J5" s="185">
        <v>90</v>
      </c>
      <c r="K5" s="176">
        <v>90</v>
      </c>
      <c r="L5" s="40" t="s">
        <v>39</v>
      </c>
      <c r="M5" s="40" t="s">
        <v>39</v>
      </c>
      <c r="N5" s="162">
        <v>61</v>
      </c>
      <c r="O5" s="200">
        <v>90</v>
      </c>
      <c r="P5" s="196">
        <v>90</v>
      </c>
      <c r="Q5" s="209">
        <v>90</v>
      </c>
      <c r="R5" s="219">
        <v>74</v>
      </c>
      <c r="S5" s="39"/>
      <c r="T5" s="39"/>
      <c r="U5" s="40"/>
      <c r="V5" s="39"/>
      <c r="W5" s="39"/>
      <c r="X5" s="39"/>
      <c r="Y5" s="140"/>
      <c r="Z5" s="140"/>
      <c r="AA5" s="140"/>
      <c r="AB5" s="140"/>
      <c r="AC5" s="140"/>
      <c r="AD5" s="140"/>
      <c r="AE5" s="140"/>
      <c r="AF5" s="148"/>
      <c r="AG5" s="72">
        <f t="shared" si="0"/>
        <v>981</v>
      </c>
      <c r="AH5" s="73">
        <f t="shared" si="1"/>
        <v>61.3125</v>
      </c>
      <c r="AI5" s="74">
        <f t="shared" si="2"/>
        <v>81.75</v>
      </c>
    </row>
    <row r="6" spans="1:35" ht="12.75">
      <c r="A6" s="43" t="s">
        <v>7</v>
      </c>
      <c r="B6" s="20" t="s">
        <v>89</v>
      </c>
      <c r="C6" s="41" t="s">
        <v>45</v>
      </c>
      <c r="D6" s="162">
        <v>90</v>
      </c>
      <c r="E6" s="39">
        <v>45</v>
      </c>
      <c r="F6" s="176">
        <v>55</v>
      </c>
      <c r="G6" s="40" t="s">
        <v>39</v>
      </c>
      <c r="H6" s="40" t="s">
        <v>39</v>
      </c>
      <c r="I6" s="162">
        <v>67</v>
      </c>
      <c r="J6" s="40" t="s">
        <v>40</v>
      </c>
      <c r="K6" s="162">
        <v>90</v>
      </c>
      <c r="L6" s="162">
        <v>90</v>
      </c>
      <c r="M6" s="162">
        <v>90</v>
      </c>
      <c r="N6" s="162">
        <v>90</v>
      </c>
      <c r="O6" s="196">
        <v>90</v>
      </c>
      <c r="P6" s="196">
        <v>90</v>
      </c>
      <c r="Q6" s="209">
        <v>90</v>
      </c>
      <c r="R6" s="219">
        <v>90</v>
      </c>
      <c r="S6" s="39"/>
      <c r="T6" s="39"/>
      <c r="U6" s="40"/>
      <c r="V6" s="40"/>
      <c r="W6" s="40"/>
      <c r="X6" s="39"/>
      <c r="Y6" s="140"/>
      <c r="Z6" s="140"/>
      <c r="AA6" s="140"/>
      <c r="AB6" s="140"/>
      <c r="AC6" s="40"/>
      <c r="AD6" s="40"/>
      <c r="AE6" s="140"/>
      <c r="AF6" s="148"/>
      <c r="AG6" s="72">
        <f t="shared" si="0"/>
        <v>977</v>
      </c>
      <c r="AH6" s="73">
        <f t="shared" si="1"/>
        <v>61.0625</v>
      </c>
      <c r="AI6" s="74">
        <f t="shared" si="2"/>
        <v>81.41666666666667</v>
      </c>
    </row>
    <row r="7" spans="1:35" ht="12.75">
      <c r="A7" s="43" t="s">
        <v>8</v>
      </c>
      <c r="B7" s="20" t="s">
        <v>87</v>
      </c>
      <c r="C7" s="42" t="s">
        <v>40</v>
      </c>
      <c r="D7" s="162">
        <v>90</v>
      </c>
      <c r="E7" s="162">
        <v>90</v>
      </c>
      <c r="F7" s="162">
        <v>90</v>
      </c>
      <c r="G7" s="40" t="s">
        <v>40</v>
      </c>
      <c r="H7" s="162">
        <v>90</v>
      </c>
      <c r="I7" s="162">
        <v>90</v>
      </c>
      <c r="J7" s="40" t="s">
        <v>40</v>
      </c>
      <c r="K7" s="162">
        <v>90</v>
      </c>
      <c r="L7" s="40" t="s">
        <v>40</v>
      </c>
      <c r="M7" s="162">
        <v>90</v>
      </c>
      <c r="N7" s="162">
        <v>46</v>
      </c>
      <c r="O7" s="200">
        <v>90</v>
      </c>
      <c r="P7" s="200">
        <v>90</v>
      </c>
      <c r="Q7" s="149" t="s">
        <v>39</v>
      </c>
      <c r="R7" s="227">
        <v>90</v>
      </c>
      <c r="S7" s="40"/>
      <c r="T7" s="40"/>
      <c r="U7" s="40"/>
      <c r="V7" s="40"/>
      <c r="W7" s="40"/>
      <c r="X7" s="39"/>
      <c r="Y7" s="40"/>
      <c r="Z7" s="40"/>
      <c r="AA7" s="140"/>
      <c r="AB7" s="140"/>
      <c r="AC7" s="40"/>
      <c r="AD7" s="140"/>
      <c r="AE7" s="140"/>
      <c r="AF7" s="149"/>
      <c r="AG7" s="72">
        <f t="shared" si="0"/>
        <v>946</v>
      </c>
      <c r="AH7" s="73">
        <f t="shared" si="1"/>
        <v>59.125</v>
      </c>
      <c r="AI7" s="74">
        <f t="shared" si="2"/>
        <v>86</v>
      </c>
    </row>
    <row r="8" spans="1:35" ht="12.75">
      <c r="A8" s="43" t="s">
        <v>9</v>
      </c>
      <c r="B8" s="20" t="s">
        <v>74</v>
      </c>
      <c r="C8" s="32">
        <v>90</v>
      </c>
      <c r="D8" s="162">
        <v>90</v>
      </c>
      <c r="E8" s="162">
        <v>63</v>
      </c>
      <c r="F8" s="162">
        <v>90</v>
      </c>
      <c r="G8" s="162">
        <v>90</v>
      </c>
      <c r="H8" s="40" t="s">
        <v>40</v>
      </c>
      <c r="I8" s="162">
        <v>90</v>
      </c>
      <c r="J8" s="185">
        <v>90</v>
      </c>
      <c r="K8" s="162">
        <v>90</v>
      </c>
      <c r="L8" s="162">
        <v>90</v>
      </c>
      <c r="M8" s="162">
        <v>58</v>
      </c>
      <c r="N8" s="40" t="s">
        <v>36</v>
      </c>
      <c r="O8" s="40" t="s">
        <v>36</v>
      </c>
      <c r="P8" s="192" t="s">
        <v>36</v>
      </c>
      <c r="Q8" s="206" t="s">
        <v>36</v>
      </c>
      <c r="R8" s="227">
        <v>90</v>
      </c>
      <c r="S8" s="39"/>
      <c r="T8" s="39"/>
      <c r="U8" s="39"/>
      <c r="V8" s="39"/>
      <c r="W8" s="39"/>
      <c r="X8" s="39"/>
      <c r="Y8" s="140"/>
      <c r="Z8" s="140"/>
      <c r="AA8" s="140"/>
      <c r="AB8" s="140"/>
      <c r="AC8" s="140"/>
      <c r="AD8" s="140"/>
      <c r="AE8" s="140"/>
      <c r="AF8" s="148"/>
      <c r="AG8" s="72">
        <f t="shared" si="0"/>
        <v>931</v>
      </c>
      <c r="AH8" s="73">
        <f t="shared" si="1"/>
        <v>58.1875</v>
      </c>
      <c r="AI8" s="74">
        <f t="shared" si="2"/>
        <v>84.63636363636364</v>
      </c>
    </row>
    <row r="9" spans="1:35" ht="12.75">
      <c r="A9" s="43" t="s">
        <v>10</v>
      </c>
      <c r="B9" s="20" t="s">
        <v>72</v>
      </c>
      <c r="C9" s="32">
        <v>90</v>
      </c>
      <c r="D9" s="162">
        <v>90</v>
      </c>
      <c r="E9" s="162">
        <v>90</v>
      </c>
      <c r="F9" s="162">
        <v>90</v>
      </c>
      <c r="G9" s="162">
        <v>90</v>
      </c>
      <c r="H9" s="176">
        <v>73</v>
      </c>
      <c r="I9" s="40" t="s">
        <v>39</v>
      </c>
      <c r="J9" s="40" t="s">
        <v>39</v>
      </c>
      <c r="K9" s="40" t="s">
        <v>39</v>
      </c>
      <c r="L9" s="40" t="s">
        <v>39</v>
      </c>
      <c r="M9" s="162">
        <v>90</v>
      </c>
      <c r="N9" s="162">
        <v>90</v>
      </c>
      <c r="O9" s="196">
        <v>90</v>
      </c>
      <c r="P9" s="196">
        <v>90</v>
      </c>
      <c r="Q9" s="206" t="s">
        <v>40</v>
      </c>
      <c r="R9" s="222" t="s">
        <v>40</v>
      </c>
      <c r="S9" s="39"/>
      <c r="T9" s="39"/>
      <c r="U9" s="39"/>
      <c r="V9" s="39"/>
      <c r="W9" s="39"/>
      <c r="X9" s="39"/>
      <c r="Y9" s="140"/>
      <c r="Z9" s="140"/>
      <c r="AA9" s="140"/>
      <c r="AB9" s="140"/>
      <c r="AC9" s="140"/>
      <c r="AD9" s="140"/>
      <c r="AE9" s="140"/>
      <c r="AF9" s="148"/>
      <c r="AG9" s="72">
        <f t="shared" si="0"/>
        <v>883</v>
      </c>
      <c r="AH9" s="73">
        <f t="shared" si="1"/>
        <v>55.1875</v>
      </c>
      <c r="AI9" s="74">
        <f t="shared" si="2"/>
        <v>88.3</v>
      </c>
    </row>
    <row r="10" spans="1:35" ht="12.75">
      <c r="A10" s="43" t="s">
        <v>11</v>
      </c>
      <c r="B10" s="20" t="s">
        <v>97</v>
      </c>
      <c r="C10" s="41" t="s">
        <v>45</v>
      </c>
      <c r="D10" s="162">
        <v>90</v>
      </c>
      <c r="E10" s="162">
        <v>90</v>
      </c>
      <c r="F10" s="163" t="s">
        <v>45</v>
      </c>
      <c r="G10" s="162">
        <v>62</v>
      </c>
      <c r="H10" s="176">
        <v>69</v>
      </c>
      <c r="I10" s="40" t="s">
        <v>39</v>
      </c>
      <c r="J10" s="40" t="s">
        <v>39</v>
      </c>
      <c r="K10" s="40" t="s">
        <v>39</v>
      </c>
      <c r="L10" s="40" t="s">
        <v>39</v>
      </c>
      <c r="M10" s="163" t="s">
        <v>45</v>
      </c>
      <c r="N10" s="162">
        <v>89</v>
      </c>
      <c r="O10" s="196">
        <v>90</v>
      </c>
      <c r="P10" s="196">
        <v>90</v>
      </c>
      <c r="Q10" s="215">
        <v>90</v>
      </c>
      <c r="R10" s="227">
        <v>70</v>
      </c>
      <c r="S10" s="40"/>
      <c r="T10" s="39"/>
      <c r="U10" s="39"/>
      <c r="V10" s="40"/>
      <c r="W10" s="39"/>
      <c r="X10" s="39"/>
      <c r="Y10" s="40"/>
      <c r="Z10" s="140"/>
      <c r="AA10" s="140"/>
      <c r="AB10" s="40"/>
      <c r="AC10" s="140"/>
      <c r="AD10" s="40"/>
      <c r="AE10" s="40"/>
      <c r="AF10" s="149"/>
      <c r="AG10" s="72">
        <f t="shared" si="0"/>
        <v>740</v>
      </c>
      <c r="AH10" s="73">
        <f t="shared" si="1"/>
        <v>46.25</v>
      </c>
      <c r="AI10" s="74">
        <f t="shared" si="2"/>
        <v>82.22222222222223</v>
      </c>
    </row>
    <row r="11" spans="1:35" ht="12.75">
      <c r="A11" s="43" t="s">
        <v>12</v>
      </c>
      <c r="B11" s="20" t="s">
        <v>93</v>
      </c>
      <c r="C11" s="41" t="s">
        <v>45</v>
      </c>
      <c r="D11" s="162">
        <v>90</v>
      </c>
      <c r="E11" s="162">
        <v>90</v>
      </c>
      <c r="F11" s="162">
        <v>79</v>
      </c>
      <c r="G11" s="162">
        <v>90</v>
      </c>
      <c r="H11" s="162">
        <v>90</v>
      </c>
      <c r="I11" s="39">
        <v>21</v>
      </c>
      <c r="J11" s="40" t="s">
        <v>40</v>
      </c>
      <c r="K11" s="39">
        <v>0</v>
      </c>
      <c r="L11" s="162">
        <v>90</v>
      </c>
      <c r="M11" s="162">
        <v>90</v>
      </c>
      <c r="N11" s="162">
        <v>90</v>
      </c>
      <c r="O11" s="192" t="s">
        <v>36</v>
      </c>
      <c r="P11" s="192" t="s">
        <v>40</v>
      </c>
      <c r="Q11" s="206" t="s">
        <v>40</v>
      </c>
      <c r="R11" s="223" t="s">
        <v>45</v>
      </c>
      <c r="S11" s="39"/>
      <c r="T11" s="39"/>
      <c r="U11" s="39"/>
      <c r="V11" s="39"/>
      <c r="W11" s="39"/>
      <c r="X11" s="39"/>
      <c r="Y11" s="140"/>
      <c r="Z11" s="140"/>
      <c r="AA11" s="140"/>
      <c r="AB11" s="140"/>
      <c r="AC11" s="140"/>
      <c r="AD11" s="140"/>
      <c r="AE11" s="140"/>
      <c r="AF11" s="148"/>
      <c r="AG11" s="72">
        <f t="shared" si="0"/>
        <v>730</v>
      </c>
      <c r="AH11" s="73">
        <f t="shared" si="1"/>
        <v>45.625</v>
      </c>
      <c r="AI11" s="74">
        <f t="shared" si="2"/>
        <v>73</v>
      </c>
    </row>
    <row r="12" spans="1:35" ht="12.75">
      <c r="A12" s="43" t="s">
        <v>13</v>
      </c>
      <c r="B12" s="20" t="s">
        <v>84</v>
      </c>
      <c r="C12" s="42" t="s">
        <v>40</v>
      </c>
      <c r="D12" s="162">
        <v>90</v>
      </c>
      <c r="E12" s="39">
        <v>20</v>
      </c>
      <c r="F12" s="40" t="s">
        <v>40</v>
      </c>
      <c r="G12" s="162">
        <v>90</v>
      </c>
      <c r="H12" s="40" t="s">
        <v>40</v>
      </c>
      <c r="I12" s="162">
        <v>90</v>
      </c>
      <c r="J12" s="40" t="s">
        <v>40</v>
      </c>
      <c r="K12" s="162">
        <v>90</v>
      </c>
      <c r="L12" s="40" t="s">
        <v>40</v>
      </c>
      <c r="M12" s="40" t="s">
        <v>40</v>
      </c>
      <c r="N12" s="162">
        <v>90</v>
      </c>
      <c r="O12" s="192" t="s">
        <v>40</v>
      </c>
      <c r="P12" s="196">
        <v>90</v>
      </c>
      <c r="Q12" s="206" t="s">
        <v>40</v>
      </c>
      <c r="R12" s="219">
        <v>90</v>
      </c>
      <c r="S12" s="39"/>
      <c r="T12" s="40"/>
      <c r="U12" s="40"/>
      <c r="V12" s="39"/>
      <c r="W12" s="39"/>
      <c r="X12" s="39"/>
      <c r="Y12" s="140"/>
      <c r="Z12" s="40"/>
      <c r="AA12" s="140"/>
      <c r="AB12" s="140"/>
      <c r="AC12" s="40"/>
      <c r="AD12" s="140"/>
      <c r="AE12" s="140"/>
      <c r="AF12" s="148"/>
      <c r="AG12" s="72">
        <f t="shared" si="0"/>
        <v>650</v>
      </c>
      <c r="AH12" s="73">
        <f t="shared" si="1"/>
        <v>40.625</v>
      </c>
      <c r="AI12" s="74">
        <f t="shared" si="2"/>
        <v>81.25</v>
      </c>
    </row>
    <row r="13" spans="1:35" ht="12.75">
      <c r="A13" s="43" t="s">
        <v>14</v>
      </c>
      <c r="B13" s="20" t="s">
        <v>90</v>
      </c>
      <c r="C13" s="42" t="s">
        <v>40</v>
      </c>
      <c r="D13" s="162">
        <v>75</v>
      </c>
      <c r="E13" s="162">
        <v>90</v>
      </c>
      <c r="F13" s="162">
        <v>54</v>
      </c>
      <c r="G13" s="162">
        <v>90</v>
      </c>
      <c r="H13" s="40" t="s">
        <v>36</v>
      </c>
      <c r="I13" s="162">
        <v>90</v>
      </c>
      <c r="J13" s="40" t="s">
        <v>36</v>
      </c>
      <c r="K13" s="162">
        <v>90</v>
      </c>
      <c r="L13" s="162">
        <v>90</v>
      </c>
      <c r="M13" s="40" t="s">
        <v>40</v>
      </c>
      <c r="N13" s="40">
        <v>12</v>
      </c>
      <c r="O13" s="192" t="s">
        <v>39</v>
      </c>
      <c r="P13" s="192" t="s">
        <v>39</v>
      </c>
      <c r="Q13" s="206" t="s">
        <v>39</v>
      </c>
      <c r="R13" s="238" t="s">
        <v>39</v>
      </c>
      <c r="S13" s="39"/>
      <c r="T13" s="39"/>
      <c r="U13" s="39"/>
      <c r="V13" s="39"/>
      <c r="W13" s="39"/>
      <c r="X13" s="39"/>
      <c r="Y13" s="140"/>
      <c r="Z13" s="140"/>
      <c r="AA13" s="140"/>
      <c r="AB13" s="140"/>
      <c r="AC13" s="140"/>
      <c r="AD13" s="140"/>
      <c r="AE13" s="40"/>
      <c r="AF13" s="149"/>
      <c r="AG13" s="72">
        <f t="shared" si="0"/>
        <v>591</v>
      </c>
      <c r="AH13" s="73">
        <f t="shared" si="1"/>
        <v>36.9375</v>
      </c>
      <c r="AI13" s="74">
        <f t="shared" si="2"/>
        <v>73.875</v>
      </c>
    </row>
    <row r="14" spans="1:35" ht="12.75">
      <c r="A14" s="43" t="s">
        <v>15</v>
      </c>
      <c r="B14" s="20" t="s">
        <v>77</v>
      </c>
      <c r="C14" s="32">
        <v>90</v>
      </c>
      <c r="D14" s="39">
        <v>15</v>
      </c>
      <c r="E14" s="163" t="s">
        <v>45</v>
      </c>
      <c r="F14" s="163" t="s">
        <v>45</v>
      </c>
      <c r="G14" s="163" t="s">
        <v>45</v>
      </c>
      <c r="H14" s="162">
        <v>90</v>
      </c>
      <c r="I14" s="163" t="s">
        <v>45</v>
      </c>
      <c r="J14" s="185">
        <v>90</v>
      </c>
      <c r="K14" s="163" t="s">
        <v>45</v>
      </c>
      <c r="L14" s="162">
        <v>46</v>
      </c>
      <c r="M14" s="162">
        <v>90</v>
      </c>
      <c r="N14" s="163" t="s">
        <v>45</v>
      </c>
      <c r="O14" s="196">
        <v>90</v>
      </c>
      <c r="P14" s="192" t="s">
        <v>40</v>
      </c>
      <c r="Q14" s="217" t="s">
        <v>45</v>
      </c>
      <c r="R14" s="223" t="s">
        <v>45</v>
      </c>
      <c r="S14" s="39"/>
      <c r="T14" s="39"/>
      <c r="U14" s="39"/>
      <c r="V14" s="39"/>
      <c r="W14" s="39"/>
      <c r="X14" s="39"/>
      <c r="Y14" s="140"/>
      <c r="Z14" s="140"/>
      <c r="AA14" s="140"/>
      <c r="AB14" s="140"/>
      <c r="AC14" s="40"/>
      <c r="AD14" s="40"/>
      <c r="AE14" s="40"/>
      <c r="AF14" s="149"/>
      <c r="AG14" s="72">
        <f t="shared" si="0"/>
        <v>511</v>
      </c>
      <c r="AH14" s="73">
        <f t="shared" si="1"/>
        <v>31.9375</v>
      </c>
      <c r="AI14" s="74">
        <f t="shared" si="2"/>
        <v>73</v>
      </c>
    </row>
    <row r="15" spans="1:35" ht="12.75">
      <c r="A15" s="43" t="s">
        <v>16</v>
      </c>
      <c r="B15" s="20" t="s">
        <v>99</v>
      </c>
      <c r="C15" s="182" t="s">
        <v>45</v>
      </c>
      <c r="D15" s="163" t="s">
        <v>45</v>
      </c>
      <c r="E15" s="163" t="s">
        <v>45</v>
      </c>
      <c r="F15" s="39">
        <v>11</v>
      </c>
      <c r="G15" s="39">
        <v>28</v>
      </c>
      <c r="H15" s="162">
        <v>74</v>
      </c>
      <c r="I15" s="163" t="s">
        <v>45</v>
      </c>
      <c r="J15" s="185">
        <v>90</v>
      </c>
      <c r="K15" s="163" t="s">
        <v>45</v>
      </c>
      <c r="L15" s="162">
        <v>90</v>
      </c>
      <c r="M15" s="163" t="s">
        <v>45</v>
      </c>
      <c r="N15" s="163" t="s">
        <v>45</v>
      </c>
      <c r="O15" s="40" t="s">
        <v>40</v>
      </c>
      <c r="P15" s="200">
        <v>75</v>
      </c>
      <c r="Q15" s="215">
        <v>90</v>
      </c>
      <c r="R15" s="223" t="s">
        <v>45</v>
      </c>
      <c r="S15" s="39"/>
      <c r="T15" s="39"/>
      <c r="U15" s="39"/>
      <c r="V15" s="39"/>
      <c r="W15" s="39"/>
      <c r="X15" s="39"/>
      <c r="Y15" s="140"/>
      <c r="Z15" s="140"/>
      <c r="AA15" s="140"/>
      <c r="AB15" s="140"/>
      <c r="AC15" s="140"/>
      <c r="AD15" s="140"/>
      <c r="AE15" s="140"/>
      <c r="AF15" s="148"/>
      <c r="AG15" s="72">
        <f t="shared" si="0"/>
        <v>458</v>
      </c>
      <c r="AH15" s="73">
        <f t="shared" si="1"/>
        <v>28.625</v>
      </c>
      <c r="AI15" s="74">
        <f t="shared" si="2"/>
        <v>65.42857142857143</v>
      </c>
    </row>
    <row r="16" spans="1:35" ht="12.75">
      <c r="A16" s="43" t="s">
        <v>17</v>
      </c>
      <c r="B16" s="20" t="s">
        <v>73</v>
      </c>
      <c r="C16" s="32">
        <v>90</v>
      </c>
      <c r="D16" s="40" t="s">
        <v>40</v>
      </c>
      <c r="E16" s="40" t="s">
        <v>40</v>
      </c>
      <c r="F16" s="39">
        <v>24</v>
      </c>
      <c r="G16" s="40" t="s">
        <v>40</v>
      </c>
      <c r="H16" s="162">
        <v>90</v>
      </c>
      <c r="I16" s="39">
        <v>23</v>
      </c>
      <c r="J16" s="185">
        <v>90</v>
      </c>
      <c r="K16" s="162">
        <v>60</v>
      </c>
      <c r="L16" s="40" t="s">
        <v>40</v>
      </c>
      <c r="M16" s="163" t="s">
        <v>45</v>
      </c>
      <c r="N16" s="163" t="s">
        <v>45</v>
      </c>
      <c r="O16" s="201" t="s">
        <v>45</v>
      </c>
      <c r="P16" s="201" t="s">
        <v>45</v>
      </c>
      <c r="Q16" s="213" t="s">
        <v>45</v>
      </c>
      <c r="R16" s="223" t="s">
        <v>45</v>
      </c>
      <c r="S16" s="39"/>
      <c r="T16" s="39"/>
      <c r="U16" s="39"/>
      <c r="V16" s="39"/>
      <c r="W16" s="39"/>
      <c r="X16" s="39"/>
      <c r="Y16" s="140"/>
      <c r="Z16" s="140"/>
      <c r="AA16" s="140"/>
      <c r="AB16" s="140"/>
      <c r="AC16" s="140"/>
      <c r="AD16" s="140"/>
      <c r="AE16" s="140"/>
      <c r="AF16" s="148"/>
      <c r="AG16" s="72">
        <f t="shared" si="0"/>
        <v>377</v>
      </c>
      <c r="AH16" s="73">
        <f t="shared" si="1"/>
        <v>23.5625</v>
      </c>
      <c r="AI16" s="74">
        <f t="shared" si="2"/>
        <v>62.833333333333336</v>
      </c>
    </row>
    <row r="17" spans="1:35" ht="12.75">
      <c r="A17" s="43" t="s">
        <v>18</v>
      </c>
      <c r="B17" s="20" t="s">
        <v>91</v>
      </c>
      <c r="C17" s="105" t="s">
        <v>40</v>
      </c>
      <c r="D17" s="40" t="s">
        <v>40</v>
      </c>
      <c r="E17" s="39">
        <v>27</v>
      </c>
      <c r="F17" s="40" t="s">
        <v>40</v>
      </c>
      <c r="G17" s="162">
        <v>90</v>
      </c>
      <c r="H17" s="40" t="s">
        <v>40</v>
      </c>
      <c r="I17" s="162">
        <v>46</v>
      </c>
      <c r="J17" s="40" t="s">
        <v>40</v>
      </c>
      <c r="K17" s="39">
        <v>30</v>
      </c>
      <c r="L17" s="40" t="s">
        <v>40</v>
      </c>
      <c r="M17" s="162">
        <v>90</v>
      </c>
      <c r="N17" s="40" t="s">
        <v>40</v>
      </c>
      <c r="O17" s="200">
        <v>90</v>
      </c>
      <c r="P17" s="202" t="s">
        <v>45</v>
      </c>
      <c r="Q17" s="213" t="s">
        <v>45</v>
      </c>
      <c r="R17" s="223" t="s">
        <v>45</v>
      </c>
      <c r="S17" s="39"/>
      <c r="T17" s="39"/>
      <c r="U17" s="39"/>
      <c r="V17" s="39"/>
      <c r="W17" s="39"/>
      <c r="X17" s="39"/>
      <c r="Y17" s="140"/>
      <c r="Z17" s="140"/>
      <c r="AA17" s="140"/>
      <c r="AB17" s="140"/>
      <c r="AC17" s="140"/>
      <c r="AD17" s="140"/>
      <c r="AE17" s="140"/>
      <c r="AF17" s="148"/>
      <c r="AG17" s="72">
        <f t="shared" si="0"/>
        <v>373</v>
      </c>
      <c r="AH17" s="73">
        <f t="shared" si="1"/>
        <v>23.3125</v>
      </c>
      <c r="AI17" s="74">
        <f t="shared" si="2"/>
        <v>62.166666666666664</v>
      </c>
    </row>
    <row r="18" spans="1:35" ht="12.75">
      <c r="A18" s="43" t="s">
        <v>19</v>
      </c>
      <c r="B18" s="20" t="s">
        <v>100</v>
      </c>
      <c r="C18" s="41" t="s">
        <v>45</v>
      </c>
      <c r="D18" s="163" t="s">
        <v>45</v>
      </c>
      <c r="E18" s="163" t="s">
        <v>45</v>
      </c>
      <c r="F18" s="163" t="s">
        <v>45</v>
      </c>
      <c r="G18" s="162">
        <v>62</v>
      </c>
      <c r="H18" s="40" t="s">
        <v>36</v>
      </c>
      <c r="I18" s="162">
        <v>69</v>
      </c>
      <c r="J18" s="185">
        <v>90</v>
      </c>
      <c r="K18" s="40" t="s">
        <v>36</v>
      </c>
      <c r="L18" s="162">
        <v>58</v>
      </c>
      <c r="M18" s="162">
        <v>82</v>
      </c>
      <c r="N18" s="40" t="s">
        <v>36</v>
      </c>
      <c r="O18" s="192" t="s">
        <v>36</v>
      </c>
      <c r="P18" s="192" t="s">
        <v>40</v>
      </c>
      <c r="Q18" s="206" t="s">
        <v>36</v>
      </c>
      <c r="R18" s="223" t="s">
        <v>45</v>
      </c>
      <c r="S18" s="39"/>
      <c r="T18" s="39"/>
      <c r="U18" s="39"/>
      <c r="V18" s="39"/>
      <c r="W18" s="39"/>
      <c r="X18" s="39"/>
      <c r="Y18" s="140"/>
      <c r="Z18" s="140"/>
      <c r="AA18" s="140"/>
      <c r="AB18" s="140"/>
      <c r="AC18" s="40"/>
      <c r="AD18" s="140"/>
      <c r="AE18" s="140"/>
      <c r="AF18" s="148"/>
      <c r="AG18" s="72">
        <f t="shared" si="0"/>
        <v>361</v>
      </c>
      <c r="AH18" s="73">
        <f t="shared" si="1"/>
        <v>22.5625</v>
      </c>
      <c r="AI18" s="74">
        <f t="shared" si="2"/>
        <v>72.2</v>
      </c>
    </row>
    <row r="19" spans="1:35" ht="12.75">
      <c r="A19" s="43" t="s">
        <v>20</v>
      </c>
      <c r="B19" s="20" t="s">
        <v>101</v>
      </c>
      <c r="C19" s="41" t="s">
        <v>45</v>
      </c>
      <c r="D19" s="163" t="s">
        <v>45</v>
      </c>
      <c r="E19" s="163" t="s">
        <v>45</v>
      </c>
      <c r="F19" s="163" t="s">
        <v>45</v>
      </c>
      <c r="G19" s="163" t="s">
        <v>45</v>
      </c>
      <c r="H19" s="163" t="s">
        <v>45</v>
      </c>
      <c r="I19" s="162">
        <v>90</v>
      </c>
      <c r="J19" s="185">
        <v>90</v>
      </c>
      <c r="K19" s="162">
        <v>90</v>
      </c>
      <c r="L19" s="162">
        <v>90</v>
      </c>
      <c r="M19" s="163" t="s">
        <v>45</v>
      </c>
      <c r="N19" s="163" t="s">
        <v>45</v>
      </c>
      <c r="O19" s="202" t="s">
        <v>45</v>
      </c>
      <c r="P19" s="202" t="s">
        <v>45</v>
      </c>
      <c r="Q19" s="149" t="s">
        <v>36</v>
      </c>
      <c r="R19" s="223" t="s">
        <v>45</v>
      </c>
      <c r="S19" s="39"/>
      <c r="T19" s="39"/>
      <c r="U19" s="39"/>
      <c r="V19" s="39"/>
      <c r="W19" s="39"/>
      <c r="X19" s="39"/>
      <c r="Y19" s="140"/>
      <c r="Z19" s="140"/>
      <c r="AA19" s="140"/>
      <c r="AB19" s="140"/>
      <c r="AC19" s="140"/>
      <c r="AD19" s="140"/>
      <c r="AE19" s="140"/>
      <c r="AF19" s="148"/>
      <c r="AG19" s="72">
        <f t="shared" si="0"/>
        <v>360</v>
      </c>
      <c r="AH19" s="73">
        <f t="shared" si="1"/>
        <v>22.5</v>
      </c>
      <c r="AI19" s="74">
        <f t="shared" si="2"/>
        <v>90</v>
      </c>
    </row>
    <row r="20" spans="1:35" ht="12.75">
      <c r="A20" s="43" t="s">
        <v>21</v>
      </c>
      <c r="B20" s="20" t="s">
        <v>81</v>
      </c>
      <c r="C20" s="32">
        <v>90</v>
      </c>
      <c r="D20" s="163" t="s">
        <v>45</v>
      </c>
      <c r="E20" s="163" t="s">
        <v>45</v>
      </c>
      <c r="F20" s="163" t="s">
        <v>45</v>
      </c>
      <c r="G20" s="163" t="s">
        <v>45</v>
      </c>
      <c r="H20" s="163" t="s">
        <v>45</v>
      </c>
      <c r="I20" s="163" t="s">
        <v>45</v>
      </c>
      <c r="J20" s="189" t="s">
        <v>45</v>
      </c>
      <c r="K20" s="163" t="s">
        <v>45</v>
      </c>
      <c r="L20" s="39">
        <v>45</v>
      </c>
      <c r="M20" s="39">
        <v>12</v>
      </c>
      <c r="N20" s="163" t="s">
        <v>45</v>
      </c>
      <c r="O20" s="196">
        <v>90</v>
      </c>
      <c r="P20" s="39">
        <v>15</v>
      </c>
      <c r="Q20" s="215">
        <v>90</v>
      </c>
      <c r="R20" s="225" t="s">
        <v>45</v>
      </c>
      <c r="S20" s="40"/>
      <c r="T20" s="39"/>
      <c r="U20" s="39"/>
      <c r="V20" s="40"/>
      <c r="W20" s="39"/>
      <c r="X20" s="39"/>
      <c r="Y20" s="40"/>
      <c r="Z20" s="140"/>
      <c r="AA20" s="140"/>
      <c r="AB20" s="40"/>
      <c r="AC20" s="140"/>
      <c r="AD20" s="40"/>
      <c r="AE20" s="40"/>
      <c r="AF20" s="149"/>
      <c r="AG20" s="72">
        <f t="shared" si="0"/>
        <v>342</v>
      </c>
      <c r="AH20" s="73">
        <f t="shared" si="1"/>
        <v>21.375</v>
      </c>
      <c r="AI20" s="74">
        <f t="shared" si="2"/>
        <v>57</v>
      </c>
    </row>
    <row r="21" spans="1:35" ht="12.75">
      <c r="A21" s="43" t="s">
        <v>22</v>
      </c>
      <c r="B21" s="20" t="s">
        <v>79</v>
      </c>
      <c r="C21" s="32">
        <v>90</v>
      </c>
      <c r="D21" s="163" t="s">
        <v>45</v>
      </c>
      <c r="E21" s="163" t="s">
        <v>45</v>
      </c>
      <c r="F21" s="163" t="s">
        <v>45</v>
      </c>
      <c r="G21" s="163" t="s">
        <v>45</v>
      </c>
      <c r="H21" s="163" t="s">
        <v>45</v>
      </c>
      <c r="I21" s="163" t="s">
        <v>45</v>
      </c>
      <c r="J21" s="189" t="s">
        <v>45</v>
      </c>
      <c r="K21" s="163" t="s">
        <v>45</v>
      </c>
      <c r="L21" s="163" t="s">
        <v>45</v>
      </c>
      <c r="M21" s="163" t="s">
        <v>45</v>
      </c>
      <c r="N21" s="163" t="s">
        <v>45</v>
      </c>
      <c r="O21" s="201" t="s">
        <v>45</v>
      </c>
      <c r="P21" s="196">
        <v>90</v>
      </c>
      <c r="Q21" s="209">
        <v>90</v>
      </c>
      <c r="R21" s="223" t="s">
        <v>45</v>
      </c>
      <c r="S21" s="39"/>
      <c r="T21" s="39"/>
      <c r="U21" s="39"/>
      <c r="V21" s="39"/>
      <c r="W21" s="39"/>
      <c r="X21" s="39"/>
      <c r="Y21" s="140"/>
      <c r="Z21" s="140"/>
      <c r="AA21" s="140"/>
      <c r="AB21" s="140"/>
      <c r="AC21" s="140"/>
      <c r="AD21" s="140"/>
      <c r="AE21" s="140"/>
      <c r="AF21" s="148"/>
      <c r="AG21" s="75">
        <f t="shared" si="0"/>
        <v>270</v>
      </c>
      <c r="AH21" s="76">
        <f t="shared" si="1"/>
        <v>16.875</v>
      </c>
      <c r="AI21" s="77">
        <f t="shared" si="2"/>
        <v>90</v>
      </c>
    </row>
    <row r="22" spans="1:35" ht="12.75">
      <c r="A22" s="43" t="s">
        <v>23</v>
      </c>
      <c r="B22" s="20" t="s">
        <v>83</v>
      </c>
      <c r="C22" s="157" t="s">
        <v>40</v>
      </c>
      <c r="D22" s="174">
        <v>90</v>
      </c>
      <c r="E22" s="174">
        <v>90</v>
      </c>
      <c r="F22" s="129" t="s">
        <v>36</v>
      </c>
      <c r="G22" s="129" t="s">
        <v>36</v>
      </c>
      <c r="H22" s="129" t="s">
        <v>36</v>
      </c>
      <c r="I22" s="129" t="s">
        <v>36</v>
      </c>
      <c r="J22" s="129" t="s">
        <v>36</v>
      </c>
      <c r="K22" s="129" t="s">
        <v>36</v>
      </c>
      <c r="L22" s="129" t="s">
        <v>36</v>
      </c>
      <c r="M22" s="129" t="s">
        <v>36</v>
      </c>
      <c r="N22" s="129" t="s">
        <v>36</v>
      </c>
      <c r="O22" s="191" t="s">
        <v>36</v>
      </c>
      <c r="P22" s="129" t="s">
        <v>36</v>
      </c>
      <c r="Q22" s="153" t="s">
        <v>36</v>
      </c>
      <c r="R22" s="220">
        <v>90</v>
      </c>
      <c r="S22" s="127"/>
      <c r="T22" s="127"/>
      <c r="U22" s="129"/>
      <c r="V22" s="127"/>
      <c r="W22" s="127"/>
      <c r="X22" s="127"/>
      <c r="Y22" s="129"/>
      <c r="Z22" s="129"/>
      <c r="AA22" s="129"/>
      <c r="AB22" s="129"/>
      <c r="AC22" s="129"/>
      <c r="AD22" s="129"/>
      <c r="AE22" s="129"/>
      <c r="AF22" s="153"/>
      <c r="AG22" s="128">
        <f t="shared" si="0"/>
        <v>270</v>
      </c>
      <c r="AH22" s="76">
        <f t="shared" si="1"/>
        <v>16.875</v>
      </c>
      <c r="AI22" s="77">
        <f t="shared" si="2"/>
        <v>90</v>
      </c>
    </row>
    <row r="23" spans="1:35" ht="12.75">
      <c r="A23" s="43" t="s">
        <v>24</v>
      </c>
      <c r="B23" s="20" t="s">
        <v>88</v>
      </c>
      <c r="C23" s="157" t="s">
        <v>40</v>
      </c>
      <c r="D23" s="129" t="s">
        <v>40</v>
      </c>
      <c r="E23" s="129" t="s">
        <v>36</v>
      </c>
      <c r="F23" s="174">
        <v>90</v>
      </c>
      <c r="G23" s="129" t="s">
        <v>40</v>
      </c>
      <c r="H23" s="129" t="s">
        <v>40</v>
      </c>
      <c r="I23" s="174">
        <v>90</v>
      </c>
      <c r="J23" s="129" t="s">
        <v>40</v>
      </c>
      <c r="K23" s="129" t="s">
        <v>40</v>
      </c>
      <c r="L23" s="129" t="s">
        <v>40</v>
      </c>
      <c r="M23" s="129" t="s">
        <v>40</v>
      </c>
      <c r="N23" s="127">
        <v>45</v>
      </c>
      <c r="O23" s="191" t="s">
        <v>40</v>
      </c>
      <c r="P23" s="191" t="s">
        <v>40</v>
      </c>
      <c r="Q23" s="155" t="s">
        <v>40</v>
      </c>
      <c r="R23" s="224" t="s">
        <v>45</v>
      </c>
      <c r="S23" s="127"/>
      <c r="T23" s="127"/>
      <c r="U23" s="127"/>
      <c r="V23" s="127"/>
      <c r="W23" s="127"/>
      <c r="X23" s="127"/>
      <c r="Y23" s="134"/>
      <c r="Z23" s="129"/>
      <c r="AA23" s="134"/>
      <c r="AB23" s="129"/>
      <c r="AC23" s="129"/>
      <c r="AD23" s="129"/>
      <c r="AE23" s="129"/>
      <c r="AF23" s="153"/>
      <c r="AG23" s="128">
        <f t="shared" si="0"/>
        <v>225</v>
      </c>
      <c r="AH23" s="76">
        <f t="shared" si="1"/>
        <v>14.0625</v>
      </c>
      <c r="AI23" s="77">
        <f t="shared" si="2"/>
        <v>75</v>
      </c>
    </row>
    <row r="24" spans="1:35" ht="12.75">
      <c r="A24" s="43" t="s">
        <v>25</v>
      </c>
      <c r="B24" s="20" t="s">
        <v>103</v>
      </c>
      <c r="C24" s="126" t="s">
        <v>45</v>
      </c>
      <c r="D24" s="164" t="s">
        <v>45</v>
      </c>
      <c r="E24" s="164" t="s">
        <v>45</v>
      </c>
      <c r="F24" s="164" t="s">
        <v>45</v>
      </c>
      <c r="G24" s="164" t="s">
        <v>45</v>
      </c>
      <c r="H24" s="164" t="s">
        <v>45</v>
      </c>
      <c r="I24" s="164" t="s">
        <v>45</v>
      </c>
      <c r="J24" s="186">
        <v>90</v>
      </c>
      <c r="K24" s="164" t="s">
        <v>45</v>
      </c>
      <c r="L24" s="164" t="s">
        <v>45</v>
      </c>
      <c r="M24" s="164" t="s">
        <v>45</v>
      </c>
      <c r="N24" s="164" t="s">
        <v>45</v>
      </c>
      <c r="O24" s="203" t="s">
        <v>45</v>
      </c>
      <c r="P24" s="203" t="s">
        <v>45</v>
      </c>
      <c r="Q24" s="216">
        <v>90</v>
      </c>
      <c r="R24" s="224" t="s">
        <v>45</v>
      </c>
      <c r="S24" s="127"/>
      <c r="T24" s="127"/>
      <c r="U24" s="127"/>
      <c r="V24" s="127"/>
      <c r="W24" s="127"/>
      <c r="X24" s="127"/>
      <c r="Y24" s="134"/>
      <c r="Z24" s="134"/>
      <c r="AA24" s="134"/>
      <c r="AB24" s="134"/>
      <c r="AC24" s="134"/>
      <c r="AD24" s="134"/>
      <c r="AE24" s="134"/>
      <c r="AF24" s="150"/>
      <c r="AG24" s="128">
        <f t="shared" si="0"/>
        <v>180</v>
      </c>
      <c r="AH24" s="76">
        <f t="shared" si="1"/>
        <v>11.25</v>
      </c>
      <c r="AI24" s="77">
        <f t="shared" si="2"/>
        <v>90</v>
      </c>
    </row>
    <row r="25" spans="1:35" ht="12.75">
      <c r="A25" s="43" t="s">
        <v>26</v>
      </c>
      <c r="B25" s="20" t="s">
        <v>105</v>
      </c>
      <c r="C25" s="126" t="s">
        <v>45</v>
      </c>
      <c r="D25" s="164" t="s">
        <v>45</v>
      </c>
      <c r="E25" s="164" t="s">
        <v>45</v>
      </c>
      <c r="F25" s="164" t="s">
        <v>45</v>
      </c>
      <c r="G25" s="164" t="s">
        <v>45</v>
      </c>
      <c r="H25" s="164" t="s">
        <v>45</v>
      </c>
      <c r="I25" s="164" t="s">
        <v>45</v>
      </c>
      <c r="J25" s="184" t="s">
        <v>45</v>
      </c>
      <c r="K25" s="164" t="s">
        <v>45</v>
      </c>
      <c r="L25" s="174">
        <v>90</v>
      </c>
      <c r="M25" s="174">
        <v>82</v>
      </c>
      <c r="N25" s="164" t="s">
        <v>45</v>
      </c>
      <c r="O25" s="203" t="s">
        <v>45</v>
      </c>
      <c r="P25" s="203" t="s">
        <v>45</v>
      </c>
      <c r="Q25" s="212" t="s">
        <v>45</v>
      </c>
      <c r="R25" s="224" t="s">
        <v>45</v>
      </c>
      <c r="S25" s="127"/>
      <c r="T25" s="127"/>
      <c r="U25" s="127"/>
      <c r="V25" s="127"/>
      <c r="W25" s="127"/>
      <c r="X25" s="127"/>
      <c r="Y25" s="134"/>
      <c r="Z25" s="134"/>
      <c r="AA25" s="134"/>
      <c r="AB25" s="134"/>
      <c r="AC25" s="134"/>
      <c r="AD25" s="134"/>
      <c r="AE25" s="134"/>
      <c r="AF25" s="150"/>
      <c r="AG25" s="128">
        <f t="shared" si="0"/>
        <v>172</v>
      </c>
      <c r="AH25" s="76">
        <f t="shared" si="1"/>
        <v>10.75</v>
      </c>
      <c r="AI25" s="77">
        <f t="shared" si="2"/>
        <v>86</v>
      </c>
    </row>
    <row r="26" spans="1:35" ht="12.75">
      <c r="A26" s="43" t="s">
        <v>27</v>
      </c>
      <c r="B26" s="20" t="s">
        <v>76</v>
      </c>
      <c r="C26" s="177">
        <v>90</v>
      </c>
      <c r="D26" s="164" t="s">
        <v>45</v>
      </c>
      <c r="E26" s="164" t="s">
        <v>45</v>
      </c>
      <c r="F26" s="164" t="s">
        <v>45</v>
      </c>
      <c r="G26" s="127">
        <v>20</v>
      </c>
      <c r="H26" s="164" t="s">
        <v>45</v>
      </c>
      <c r="I26" s="164" t="s">
        <v>45</v>
      </c>
      <c r="J26" s="184" t="s">
        <v>45</v>
      </c>
      <c r="K26" s="164" t="s">
        <v>45</v>
      </c>
      <c r="L26" s="164" t="s">
        <v>45</v>
      </c>
      <c r="M26" s="127">
        <v>8</v>
      </c>
      <c r="N26" s="127">
        <v>0</v>
      </c>
      <c r="O26" s="204" t="s">
        <v>45</v>
      </c>
      <c r="P26" s="204" t="s">
        <v>45</v>
      </c>
      <c r="Q26" s="218" t="s">
        <v>45</v>
      </c>
      <c r="R26" s="224" t="s">
        <v>45</v>
      </c>
      <c r="S26" s="129"/>
      <c r="T26" s="127"/>
      <c r="U26" s="127"/>
      <c r="V26" s="127"/>
      <c r="W26" s="127"/>
      <c r="X26" s="127"/>
      <c r="Y26" s="134"/>
      <c r="Z26" s="129"/>
      <c r="AA26" s="129"/>
      <c r="AB26" s="134"/>
      <c r="AC26" s="134"/>
      <c r="AD26" s="134"/>
      <c r="AE26" s="134"/>
      <c r="AF26" s="150"/>
      <c r="AG26" s="128">
        <f t="shared" si="0"/>
        <v>118</v>
      </c>
      <c r="AH26" s="76">
        <f t="shared" si="1"/>
        <v>7.375</v>
      </c>
      <c r="AI26" s="77">
        <f t="shared" si="2"/>
        <v>29.5</v>
      </c>
    </row>
    <row r="27" spans="1:35" ht="12.75">
      <c r="A27" s="43" t="s">
        <v>28</v>
      </c>
      <c r="B27" s="20" t="s">
        <v>86</v>
      </c>
      <c r="C27" s="157" t="s">
        <v>40</v>
      </c>
      <c r="D27" s="129" t="s">
        <v>40</v>
      </c>
      <c r="E27" s="174">
        <v>90</v>
      </c>
      <c r="F27" s="187">
        <v>25</v>
      </c>
      <c r="G27" s="129" t="s">
        <v>39</v>
      </c>
      <c r="H27" s="129" t="s">
        <v>40</v>
      </c>
      <c r="I27" s="129" t="s">
        <v>40</v>
      </c>
      <c r="J27" s="129" t="s">
        <v>40</v>
      </c>
      <c r="K27" s="164" t="s">
        <v>45</v>
      </c>
      <c r="L27" s="164" t="s">
        <v>45</v>
      </c>
      <c r="M27" s="164" t="s">
        <v>45</v>
      </c>
      <c r="N27" s="164" t="s">
        <v>45</v>
      </c>
      <c r="O27" s="204" t="s">
        <v>45</v>
      </c>
      <c r="P27" s="204" t="s">
        <v>45</v>
      </c>
      <c r="Q27" s="212" t="s">
        <v>45</v>
      </c>
      <c r="R27" s="226" t="s">
        <v>45</v>
      </c>
      <c r="S27" s="129"/>
      <c r="T27" s="129"/>
      <c r="U27" s="129"/>
      <c r="V27" s="129"/>
      <c r="W27" s="129"/>
      <c r="X27" s="127"/>
      <c r="Y27" s="129"/>
      <c r="Z27" s="129"/>
      <c r="AA27" s="129"/>
      <c r="AB27" s="129"/>
      <c r="AC27" s="129"/>
      <c r="AD27" s="129"/>
      <c r="AE27" s="129"/>
      <c r="AF27" s="153"/>
      <c r="AG27" s="128">
        <f t="shared" si="0"/>
        <v>115</v>
      </c>
      <c r="AH27" s="76">
        <f t="shared" si="1"/>
        <v>7.1875</v>
      </c>
      <c r="AI27" s="77">
        <f t="shared" si="2"/>
        <v>57.5</v>
      </c>
    </row>
    <row r="28" spans="1:35" ht="12.75">
      <c r="A28" s="43" t="s">
        <v>29</v>
      </c>
      <c r="B28" s="20" t="s">
        <v>82</v>
      </c>
      <c r="C28" s="177">
        <v>90</v>
      </c>
      <c r="D28" s="164" t="s">
        <v>45</v>
      </c>
      <c r="E28" s="164" t="s">
        <v>45</v>
      </c>
      <c r="F28" s="164" t="s">
        <v>45</v>
      </c>
      <c r="G28" s="164" t="s">
        <v>45</v>
      </c>
      <c r="H28" s="127">
        <v>16</v>
      </c>
      <c r="I28" s="164" t="s">
        <v>45</v>
      </c>
      <c r="J28" s="184" t="s">
        <v>45</v>
      </c>
      <c r="K28" s="164" t="s">
        <v>45</v>
      </c>
      <c r="L28" s="164" t="s">
        <v>45</v>
      </c>
      <c r="M28" s="164" t="s">
        <v>45</v>
      </c>
      <c r="N28" s="164" t="s">
        <v>45</v>
      </c>
      <c r="O28" s="204" t="s">
        <v>45</v>
      </c>
      <c r="P28" s="204" t="s">
        <v>45</v>
      </c>
      <c r="Q28" s="218" t="s">
        <v>45</v>
      </c>
      <c r="R28" s="224" t="s">
        <v>45</v>
      </c>
      <c r="S28" s="129"/>
      <c r="T28" s="129"/>
      <c r="U28" s="127"/>
      <c r="V28" s="129"/>
      <c r="W28" s="129"/>
      <c r="X28" s="127"/>
      <c r="Y28" s="134"/>
      <c r="Z28" s="134"/>
      <c r="AA28" s="134"/>
      <c r="AB28" s="134"/>
      <c r="AC28" s="129"/>
      <c r="AD28" s="129"/>
      <c r="AE28" s="134"/>
      <c r="AF28" s="150"/>
      <c r="AG28" s="128">
        <f t="shared" si="0"/>
        <v>106</v>
      </c>
      <c r="AH28" s="76">
        <f t="shared" si="1"/>
        <v>6.625</v>
      </c>
      <c r="AI28" s="77">
        <f t="shared" si="2"/>
        <v>53</v>
      </c>
    </row>
    <row r="29" spans="1:35" ht="12.75">
      <c r="A29" s="43" t="s">
        <v>30</v>
      </c>
      <c r="B29" s="20" t="s">
        <v>102</v>
      </c>
      <c r="C29" s="126" t="s">
        <v>45</v>
      </c>
      <c r="D29" s="164" t="s">
        <v>45</v>
      </c>
      <c r="E29" s="164" t="s">
        <v>45</v>
      </c>
      <c r="F29" s="164" t="s">
        <v>45</v>
      </c>
      <c r="G29" s="164" t="s">
        <v>45</v>
      </c>
      <c r="H29" s="164" t="s">
        <v>45</v>
      </c>
      <c r="I29" s="164" t="s">
        <v>45</v>
      </c>
      <c r="J29" s="186">
        <v>90</v>
      </c>
      <c r="K29" s="164" t="s">
        <v>45</v>
      </c>
      <c r="L29" s="164" t="s">
        <v>45</v>
      </c>
      <c r="M29" s="164" t="s">
        <v>45</v>
      </c>
      <c r="N29" s="164" t="s">
        <v>45</v>
      </c>
      <c r="O29" s="203" t="s">
        <v>45</v>
      </c>
      <c r="P29" s="203" t="s">
        <v>45</v>
      </c>
      <c r="Q29" s="212" t="s">
        <v>45</v>
      </c>
      <c r="R29" s="224" t="s">
        <v>45</v>
      </c>
      <c r="S29" s="127"/>
      <c r="T29" s="127"/>
      <c r="U29" s="127"/>
      <c r="V29" s="127"/>
      <c r="W29" s="127"/>
      <c r="X29" s="127"/>
      <c r="Y29" s="134"/>
      <c r="Z29" s="134"/>
      <c r="AA29" s="134"/>
      <c r="AB29" s="134"/>
      <c r="AC29" s="134"/>
      <c r="AD29" s="134"/>
      <c r="AE29" s="134"/>
      <c r="AF29" s="150"/>
      <c r="AG29" s="128">
        <f t="shared" si="0"/>
        <v>90</v>
      </c>
      <c r="AH29" s="76">
        <f t="shared" si="1"/>
        <v>5.625</v>
      </c>
      <c r="AI29" s="77">
        <f t="shared" si="2"/>
        <v>90</v>
      </c>
    </row>
    <row r="30" spans="1:35" ht="12.75">
      <c r="A30" s="43" t="s">
        <v>31</v>
      </c>
      <c r="B30" s="20" t="s">
        <v>115</v>
      </c>
      <c r="C30" s="126" t="s">
        <v>45</v>
      </c>
      <c r="D30" s="126" t="s">
        <v>45</v>
      </c>
      <c r="E30" s="126" t="s">
        <v>45</v>
      </c>
      <c r="F30" s="126" t="s">
        <v>45</v>
      </c>
      <c r="G30" s="126" t="s">
        <v>45</v>
      </c>
      <c r="H30" s="126" t="s">
        <v>45</v>
      </c>
      <c r="I30" s="126" t="s">
        <v>45</v>
      </c>
      <c r="J30" s="126" t="s">
        <v>45</v>
      </c>
      <c r="K30" s="126" t="s">
        <v>45</v>
      </c>
      <c r="L30" s="126" t="s">
        <v>45</v>
      </c>
      <c r="M30" s="126" t="s">
        <v>45</v>
      </c>
      <c r="N30" s="126" t="s">
        <v>45</v>
      </c>
      <c r="O30" s="126" t="s">
        <v>45</v>
      </c>
      <c r="P30" s="126" t="s">
        <v>45</v>
      </c>
      <c r="Q30" s="126" t="s">
        <v>45</v>
      </c>
      <c r="R30" s="220">
        <v>90</v>
      </c>
      <c r="S30" s="127"/>
      <c r="T30" s="127"/>
      <c r="U30" s="127"/>
      <c r="V30" s="127"/>
      <c r="W30" s="127"/>
      <c r="X30" s="127"/>
      <c r="Y30" s="134"/>
      <c r="Z30" s="134"/>
      <c r="AA30" s="134"/>
      <c r="AB30" s="134"/>
      <c r="AC30" s="134"/>
      <c r="AD30" s="134"/>
      <c r="AE30" s="134"/>
      <c r="AF30" s="150"/>
      <c r="AG30" s="128">
        <f t="shared" si="0"/>
        <v>90</v>
      </c>
      <c r="AH30" s="76">
        <f t="shared" si="1"/>
        <v>5.625</v>
      </c>
      <c r="AI30" s="77">
        <f t="shared" si="2"/>
        <v>90</v>
      </c>
    </row>
    <row r="31" spans="1:35" ht="12.75">
      <c r="A31" s="43" t="s">
        <v>32</v>
      </c>
      <c r="B31" s="20" t="s">
        <v>114</v>
      </c>
      <c r="C31" s="126" t="s">
        <v>45</v>
      </c>
      <c r="D31" s="126" t="s">
        <v>45</v>
      </c>
      <c r="E31" s="126" t="s">
        <v>45</v>
      </c>
      <c r="F31" s="126" t="s">
        <v>45</v>
      </c>
      <c r="G31" s="126" t="s">
        <v>45</v>
      </c>
      <c r="H31" s="126" t="s">
        <v>45</v>
      </c>
      <c r="I31" s="126" t="s">
        <v>45</v>
      </c>
      <c r="J31" s="126" t="s">
        <v>45</v>
      </c>
      <c r="K31" s="126" t="s">
        <v>45</v>
      </c>
      <c r="L31" s="126" t="s">
        <v>45</v>
      </c>
      <c r="M31" s="126" t="s">
        <v>45</v>
      </c>
      <c r="N31" s="126" t="s">
        <v>45</v>
      </c>
      <c r="O31" s="126" t="s">
        <v>45</v>
      </c>
      <c r="P31" s="126" t="s">
        <v>45</v>
      </c>
      <c r="Q31" s="126" t="s">
        <v>45</v>
      </c>
      <c r="R31" s="220">
        <v>90</v>
      </c>
      <c r="S31" s="127"/>
      <c r="T31" s="127"/>
      <c r="U31" s="127"/>
      <c r="V31" s="127"/>
      <c r="W31" s="127"/>
      <c r="X31" s="127"/>
      <c r="Y31" s="134"/>
      <c r="Z31" s="134"/>
      <c r="AA31" s="134"/>
      <c r="AB31" s="134"/>
      <c r="AC31" s="134"/>
      <c r="AD31" s="134"/>
      <c r="AE31" s="134"/>
      <c r="AF31" s="150"/>
      <c r="AG31" s="128">
        <f t="shared" si="0"/>
        <v>90</v>
      </c>
      <c r="AH31" s="76">
        <f t="shared" si="1"/>
        <v>5.625</v>
      </c>
      <c r="AI31" s="77">
        <f t="shared" si="2"/>
        <v>90</v>
      </c>
    </row>
    <row r="32" spans="1:35" ht="12.75">
      <c r="A32" s="43" t="s">
        <v>106</v>
      </c>
      <c r="B32" s="20" t="s">
        <v>113</v>
      </c>
      <c r="C32" s="126" t="s">
        <v>45</v>
      </c>
      <c r="D32" s="126" t="s">
        <v>45</v>
      </c>
      <c r="E32" s="126" t="s">
        <v>45</v>
      </c>
      <c r="F32" s="126" t="s">
        <v>45</v>
      </c>
      <c r="G32" s="126" t="s">
        <v>45</v>
      </c>
      <c r="H32" s="126" t="s">
        <v>45</v>
      </c>
      <c r="I32" s="126" t="s">
        <v>45</v>
      </c>
      <c r="J32" s="126" t="s">
        <v>45</v>
      </c>
      <c r="K32" s="126" t="s">
        <v>45</v>
      </c>
      <c r="L32" s="126" t="s">
        <v>45</v>
      </c>
      <c r="M32" s="126" t="s">
        <v>45</v>
      </c>
      <c r="N32" s="126" t="s">
        <v>45</v>
      </c>
      <c r="O32" s="126" t="s">
        <v>45</v>
      </c>
      <c r="P32" s="126" t="s">
        <v>45</v>
      </c>
      <c r="Q32" s="126" t="s">
        <v>45</v>
      </c>
      <c r="R32" s="220">
        <v>90</v>
      </c>
      <c r="S32" s="127"/>
      <c r="T32" s="127"/>
      <c r="U32" s="127"/>
      <c r="V32" s="127"/>
      <c r="W32" s="127"/>
      <c r="X32" s="127"/>
      <c r="Y32" s="134"/>
      <c r="Z32" s="134"/>
      <c r="AA32" s="134"/>
      <c r="AB32" s="134"/>
      <c r="AC32" s="134"/>
      <c r="AD32" s="134"/>
      <c r="AE32" s="134"/>
      <c r="AF32" s="150"/>
      <c r="AG32" s="128">
        <f t="shared" si="0"/>
        <v>90</v>
      </c>
      <c r="AH32" s="76">
        <f t="shared" si="1"/>
        <v>5.625</v>
      </c>
      <c r="AI32" s="77">
        <f t="shared" si="2"/>
        <v>90</v>
      </c>
    </row>
    <row r="33" spans="1:35" ht="12.75">
      <c r="A33" s="43" t="s">
        <v>108</v>
      </c>
      <c r="B33" s="20" t="s">
        <v>110</v>
      </c>
      <c r="C33" s="126" t="s">
        <v>45</v>
      </c>
      <c r="D33" s="126" t="s">
        <v>45</v>
      </c>
      <c r="E33" s="126" t="s">
        <v>45</v>
      </c>
      <c r="F33" s="126" t="s">
        <v>45</v>
      </c>
      <c r="G33" s="126" t="s">
        <v>45</v>
      </c>
      <c r="H33" s="126" t="s">
        <v>45</v>
      </c>
      <c r="I33" s="126" t="s">
        <v>45</v>
      </c>
      <c r="J33" s="231" t="s">
        <v>45</v>
      </c>
      <c r="K33" s="126" t="s">
        <v>45</v>
      </c>
      <c r="L33" s="126" t="s">
        <v>45</v>
      </c>
      <c r="M33" s="126" t="s">
        <v>45</v>
      </c>
      <c r="N33" s="126" t="s">
        <v>45</v>
      </c>
      <c r="O33" s="226" t="s">
        <v>45</v>
      </c>
      <c r="P33" s="226" t="s">
        <v>45</v>
      </c>
      <c r="Q33" s="234">
        <v>90</v>
      </c>
      <c r="R33" s="224" t="s">
        <v>45</v>
      </c>
      <c r="S33" s="127"/>
      <c r="T33" s="127"/>
      <c r="U33" s="127"/>
      <c r="V33" s="127"/>
      <c r="W33" s="127"/>
      <c r="X33" s="127"/>
      <c r="Y33" s="134"/>
      <c r="Z33" s="134"/>
      <c r="AA33" s="134"/>
      <c r="AB33" s="134"/>
      <c r="AC33" s="134"/>
      <c r="AD33" s="134"/>
      <c r="AE33" s="134"/>
      <c r="AF33" s="150"/>
      <c r="AG33" s="128">
        <f t="shared" si="0"/>
        <v>90</v>
      </c>
      <c r="AH33" s="76">
        <f t="shared" si="1"/>
        <v>5.625</v>
      </c>
      <c r="AI33" s="77">
        <f t="shared" si="2"/>
        <v>90</v>
      </c>
    </row>
    <row r="34" spans="1:35" ht="12.75">
      <c r="A34" s="43" t="s">
        <v>109</v>
      </c>
      <c r="B34" s="20" t="s">
        <v>92</v>
      </c>
      <c r="C34" s="126" t="s">
        <v>45</v>
      </c>
      <c r="D34" s="164" t="s">
        <v>45</v>
      </c>
      <c r="E34" s="164" t="s">
        <v>45</v>
      </c>
      <c r="F34" s="164" t="s">
        <v>45</v>
      </c>
      <c r="G34" s="164" t="s">
        <v>45</v>
      </c>
      <c r="H34" s="164" t="s">
        <v>45</v>
      </c>
      <c r="I34" s="164" t="s">
        <v>45</v>
      </c>
      <c r="J34" s="129" t="s">
        <v>40</v>
      </c>
      <c r="K34" s="129" t="s">
        <v>36</v>
      </c>
      <c r="L34" s="129" t="s">
        <v>36</v>
      </c>
      <c r="M34" s="129" t="s">
        <v>36</v>
      </c>
      <c r="N34" s="174">
        <v>90</v>
      </c>
      <c r="O34" s="127" t="s">
        <v>40</v>
      </c>
      <c r="P34" s="191" t="s">
        <v>40</v>
      </c>
      <c r="Q34" s="205" t="s">
        <v>36</v>
      </c>
      <c r="R34" s="224" t="s">
        <v>45</v>
      </c>
      <c r="S34" s="127"/>
      <c r="T34" s="127"/>
      <c r="U34" s="127"/>
      <c r="V34" s="127"/>
      <c r="W34" s="129"/>
      <c r="X34" s="127"/>
      <c r="Y34" s="127"/>
      <c r="Z34" s="134"/>
      <c r="AA34" s="134"/>
      <c r="AB34" s="134"/>
      <c r="AC34" s="134"/>
      <c r="AD34" s="134"/>
      <c r="AE34" s="134"/>
      <c r="AF34" s="150"/>
      <c r="AG34" s="128">
        <f t="shared" si="0"/>
        <v>90</v>
      </c>
      <c r="AH34" s="76">
        <f t="shared" si="1"/>
        <v>5.625</v>
      </c>
      <c r="AI34" s="77">
        <f t="shared" si="2"/>
        <v>90</v>
      </c>
    </row>
    <row r="35" spans="1:35" ht="12.75">
      <c r="A35" s="43" t="s">
        <v>111</v>
      </c>
      <c r="B35" s="20" t="s">
        <v>85</v>
      </c>
      <c r="C35" s="157" t="s">
        <v>40</v>
      </c>
      <c r="D35" s="129" t="s">
        <v>40</v>
      </c>
      <c r="E35" s="174">
        <v>46</v>
      </c>
      <c r="F35" s="129" t="s">
        <v>40</v>
      </c>
      <c r="G35" s="129" t="s">
        <v>40</v>
      </c>
      <c r="H35" s="164" t="s">
        <v>45</v>
      </c>
      <c r="I35" s="164" t="s">
        <v>45</v>
      </c>
      <c r="J35" s="184" t="s">
        <v>45</v>
      </c>
      <c r="K35" s="164" t="s">
        <v>45</v>
      </c>
      <c r="L35" s="164" t="s">
        <v>45</v>
      </c>
      <c r="M35" s="164" t="s">
        <v>45</v>
      </c>
      <c r="N35" s="164" t="s">
        <v>45</v>
      </c>
      <c r="O35" s="203" t="s">
        <v>45</v>
      </c>
      <c r="P35" s="203" t="s">
        <v>45</v>
      </c>
      <c r="Q35" s="211" t="s">
        <v>45</v>
      </c>
      <c r="R35" s="224" t="s">
        <v>45</v>
      </c>
      <c r="S35" s="127"/>
      <c r="T35" s="127"/>
      <c r="U35" s="127"/>
      <c r="V35" s="127"/>
      <c r="W35" s="127"/>
      <c r="X35" s="127"/>
      <c r="Y35" s="134"/>
      <c r="Z35" s="134"/>
      <c r="AA35" s="134"/>
      <c r="AB35" s="134"/>
      <c r="AC35" s="134"/>
      <c r="AD35" s="134"/>
      <c r="AE35" s="134"/>
      <c r="AF35" s="150"/>
      <c r="AG35" s="128">
        <f t="shared" si="0"/>
        <v>46</v>
      </c>
      <c r="AH35" s="76">
        <f t="shared" si="1"/>
        <v>2.875</v>
      </c>
      <c r="AI35" s="77">
        <f t="shared" si="2"/>
        <v>46</v>
      </c>
    </row>
    <row r="36" spans="1:35" ht="12.75">
      <c r="A36" s="43" t="s">
        <v>116</v>
      </c>
      <c r="B36" s="20" t="s">
        <v>107</v>
      </c>
      <c r="C36" s="157" t="s">
        <v>36</v>
      </c>
      <c r="D36" s="129" t="s">
        <v>36</v>
      </c>
      <c r="E36" s="129" t="s">
        <v>36</v>
      </c>
      <c r="F36" s="129" t="s">
        <v>36</v>
      </c>
      <c r="G36" s="129" t="s">
        <v>36</v>
      </c>
      <c r="H36" s="129" t="s">
        <v>36</v>
      </c>
      <c r="I36" s="129" t="s">
        <v>36</v>
      </c>
      <c r="J36" s="129" t="s">
        <v>36</v>
      </c>
      <c r="K36" s="129" t="s">
        <v>36</v>
      </c>
      <c r="L36" s="129" t="s">
        <v>36</v>
      </c>
      <c r="M36" s="127">
        <v>32</v>
      </c>
      <c r="N36" s="127">
        <v>1</v>
      </c>
      <c r="O36" s="129" t="s">
        <v>36</v>
      </c>
      <c r="P36" s="129" t="s">
        <v>36</v>
      </c>
      <c r="Q36" s="153" t="s">
        <v>36</v>
      </c>
      <c r="R36" s="221" t="s">
        <v>36</v>
      </c>
      <c r="S36" s="127"/>
      <c r="T36" s="127"/>
      <c r="U36" s="127"/>
      <c r="V36" s="127"/>
      <c r="W36" s="127"/>
      <c r="X36" s="127"/>
      <c r="Y36" s="134"/>
      <c r="Z36" s="134"/>
      <c r="AA36" s="134"/>
      <c r="AB36" s="134"/>
      <c r="AC36" s="134"/>
      <c r="AD36" s="134"/>
      <c r="AE36" s="134"/>
      <c r="AF36" s="150"/>
      <c r="AG36" s="128">
        <f t="shared" si="0"/>
        <v>33</v>
      </c>
      <c r="AH36" s="76">
        <f t="shared" si="1"/>
        <v>2.0625</v>
      </c>
      <c r="AI36" s="77">
        <f t="shared" si="2"/>
        <v>16.5</v>
      </c>
    </row>
    <row r="37" spans="1:35" ht="12.75">
      <c r="A37" s="43" t="s">
        <v>117</v>
      </c>
      <c r="B37" s="20" t="s">
        <v>112</v>
      </c>
      <c r="C37" s="126" t="s">
        <v>45</v>
      </c>
      <c r="D37" s="126" t="s">
        <v>45</v>
      </c>
      <c r="E37" s="126" t="s">
        <v>45</v>
      </c>
      <c r="F37" s="126" t="s">
        <v>45</v>
      </c>
      <c r="G37" s="126" t="s">
        <v>45</v>
      </c>
      <c r="H37" s="126" t="s">
        <v>45</v>
      </c>
      <c r="I37" s="126" t="s">
        <v>45</v>
      </c>
      <c r="J37" s="126" t="s">
        <v>45</v>
      </c>
      <c r="K37" s="126" t="s">
        <v>45</v>
      </c>
      <c r="L37" s="126" t="s">
        <v>45</v>
      </c>
      <c r="M37" s="164" t="s">
        <v>45</v>
      </c>
      <c r="N37" s="164" t="s">
        <v>45</v>
      </c>
      <c r="O37" s="164" t="s">
        <v>45</v>
      </c>
      <c r="P37" s="164" t="s">
        <v>45</v>
      </c>
      <c r="Q37" s="233" t="s">
        <v>45</v>
      </c>
      <c r="R37" s="133">
        <v>20</v>
      </c>
      <c r="S37" s="127"/>
      <c r="T37" s="127"/>
      <c r="U37" s="127"/>
      <c r="V37" s="127"/>
      <c r="W37" s="127"/>
      <c r="X37" s="127"/>
      <c r="Y37" s="134"/>
      <c r="Z37" s="134"/>
      <c r="AA37" s="134"/>
      <c r="AB37" s="134"/>
      <c r="AC37" s="134"/>
      <c r="AD37" s="134"/>
      <c r="AE37" s="134"/>
      <c r="AF37" s="150"/>
      <c r="AG37" s="128">
        <f t="shared" si="0"/>
        <v>20</v>
      </c>
      <c r="AH37" s="76">
        <f t="shared" si="1"/>
        <v>1.25</v>
      </c>
      <c r="AI37" s="77">
        <f t="shared" si="2"/>
        <v>20</v>
      </c>
    </row>
    <row r="38" spans="1:35" ht="12.75">
      <c r="A38" s="43" t="s">
        <v>118</v>
      </c>
      <c r="B38" s="20" t="s">
        <v>94</v>
      </c>
      <c r="C38" s="157" t="s">
        <v>39</v>
      </c>
      <c r="D38" s="129" t="s">
        <v>39</v>
      </c>
      <c r="E38" s="129" t="s">
        <v>39</v>
      </c>
      <c r="F38" s="129" t="s">
        <v>39</v>
      </c>
      <c r="G38" s="129" t="s">
        <v>39</v>
      </c>
      <c r="H38" s="129" t="s">
        <v>39</v>
      </c>
      <c r="I38" s="129" t="s">
        <v>39</v>
      </c>
      <c r="J38" s="129" t="s">
        <v>39</v>
      </c>
      <c r="K38" s="129" t="s">
        <v>39</v>
      </c>
      <c r="L38" s="129" t="s">
        <v>39</v>
      </c>
      <c r="M38" s="129" t="s">
        <v>39</v>
      </c>
      <c r="N38" s="129" t="s">
        <v>39</v>
      </c>
      <c r="O38" s="191" t="s">
        <v>39</v>
      </c>
      <c r="P38" s="191" t="s">
        <v>39</v>
      </c>
      <c r="Q38" s="205" t="s">
        <v>39</v>
      </c>
      <c r="R38" s="133">
        <v>16</v>
      </c>
      <c r="S38" s="127"/>
      <c r="T38" s="127"/>
      <c r="U38" s="127"/>
      <c r="V38" s="127"/>
      <c r="W38" s="127"/>
      <c r="X38" s="127"/>
      <c r="Y38" s="134"/>
      <c r="Z38" s="134"/>
      <c r="AA38" s="134"/>
      <c r="AB38" s="134"/>
      <c r="AC38" s="134"/>
      <c r="AD38" s="134"/>
      <c r="AE38" s="134"/>
      <c r="AF38" s="150"/>
      <c r="AG38" s="128">
        <f t="shared" si="0"/>
        <v>16</v>
      </c>
      <c r="AH38" s="76">
        <f t="shared" si="1"/>
        <v>1</v>
      </c>
      <c r="AI38" s="77">
        <f t="shared" si="2"/>
        <v>16</v>
      </c>
    </row>
    <row r="39" spans="1:35" ht="13.5" thickBot="1">
      <c r="A39" s="43" t="s">
        <v>119</v>
      </c>
      <c r="B39" s="165" t="s">
        <v>104</v>
      </c>
      <c r="C39" s="228" t="s">
        <v>45</v>
      </c>
      <c r="D39" s="229" t="s">
        <v>45</v>
      </c>
      <c r="E39" s="229" t="s">
        <v>45</v>
      </c>
      <c r="F39" s="229" t="s">
        <v>45</v>
      </c>
      <c r="G39" s="229" t="s">
        <v>45</v>
      </c>
      <c r="H39" s="229" t="s">
        <v>45</v>
      </c>
      <c r="I39" s="229" t="s">
        <v>45</v>
      </c>
      <c r="J39" s="232" t="s">
        <v>45</v>
      </c>
      <c r="K39" s="167">
        <v>0</v>
      </c>
      <c r="L39" s="229" t="s">
        <v>45</v>
      </c>
      <c r="M39" s="166" t="s">
        <v>39</v>
      </c>
      <c r="N39" s="166" t="s">
        <v>39</v>
      </c>
      <c r="O39" s="166" t="s">
        <v>39</v>
      </c>
      <c r="P39" s="166" t="s">
        <v>39</v>
      </c>
      <c r="Q39" s="235" t="s">
        <v>39</v>
      </c>
      <c r="R39" s="237" t="s">
        <v>39</v>
      </c>
      <c r="S39" s="167"/>
      <c r="T39" s="167"/>
      <c r="U39" s="167"/>
      <c r="V39" s="167"/>
      <c r="W39" s="167"/>
      <c r="X39" s="167"/>
      <c r="Y39" s="168"/>
      <c r="Z39" s="168"/>
      <c r="AA39" s="168"/>
      <c r="AB39" s="168"/>
      <c r="AC39" s="168"/>
      <c r="AD39" s="168"/>
      <c r="AE39" s="168"/>
      <c r="AF39" s="169"/>
      <c r="AG39" s="170">
        <f t="shared" si="0"/>
        <v>0</v>
      </c>
      <c r="AH39" s="171">
        <f t="shared" si="1"/>
        <v>0</v>
      </c>
      <c r="AI39" s="172">
        <f t="shared" si="2"/>
        <v>0</v>
      </c>
    </row>
    <row r="40" spans="1:35" ht="6.75" customHeight="1" thickBot="1" thickTop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78"/>
      <c r="AI40" s="78"/>
    </row>
    <row r="41" spans="1:35" ht="14.25" thickBot="1" thickTop="1">
      <c r="A41" s="45"/>
      <c r="B41" s="47" t="s">
        <v>46</v>
      </c>
      <c r="C41" s="45"/>
      <c r="D41" s="48"/>
      <c r="E41" s="256" t="s">
        <v>47</v>
      </c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8"/>
      <c r="AD41" s="45"/>
      <c r="AE41" s="45"/>
      <c r="AF41" s="45"/>
      <c r="AG41" s="45"/>
      <c r="AH41" s="79"/>
      <c r="AI41" s="79"/>
    </row>
    <row r="42" spans="1:35" ht="13.5" thickTop="1">
      <c r="A42" s="45"/>
      <c r="B42" s="45"/>
      <c r="D42" s="52"/>
      <c r="E42" s="250" t="s">
        <v>50</v>
      </c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2"/>
      <c r="AF42" s="45"/>
      <c r="AG42" s="45"/>
      <c r="AH42" s="79"/>
      <c r="AI42" s="79"/>
    </row>
    <row r="43" spans="1:35" ht="12.75">
      <c r="A43" s="45"/>
      <c r="B43" s="45"/>
      <c r="D43" s="56" t="s">
        <v>36</v>
      </c>
      <c r="E43" s="250" t="s">
        <v>52</v>
      </c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2"/>
      <c r="AF43" s="45"/>
      <c r="AG43" s="45"/>
      <c r="AH43" s="79"/>
      <c r="AI43" s="79"/>
    </row>
    <row r="44" spans="1:35" ht="12.75">
      <c r="A44" s="45"/>
      <c r="B44" s="45"/>
      <c r="D44" s="56" t="s">
        <v>37</v>
      </c>
      <c r="E44" s="250" t="s">
        <v>55</v>
      </c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2"/>
      <c r="AF44" s="45"/>
      <c r="AG44" s="45"/>
      <c r="AH44" s="79"/>
      <c r="AI44" s="79"/>
    </row>
    <row r="45" spans="1:35" ht="12.75">
      <c r="A45" s="45"/>
      <c r="B45" s="45"/>
      <c r="D45" s="56" t="s">
        <v>38</v>
      </c>
      <c r="E45" s="250" t="s">
        <v>57</v>
      </c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2"/>
      <c r="AF45" s="45"/>
      <c r="AG45" s="45"/>
      <c r="AH45" s="79"/>
      <c r="AI45" s="79"/>
    </row>
    <row r="46" spans="1:35" ht="12.75">
      <c r="A46" s="45"/>
      <c r="B46" s="45"/>
      <c r="D46" s="56" t="s">
        <v>39</v>
      </c>
      <c r="E46" s="250" t="s">
        <v>59</v>
      </c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2"/>
      <c r="AF46" s="45"/>
      <c r="AG46" s="45"/>
      <c r="AH46" s="79"/>
      <c r="AI46" s="79"/>
    </row>
    <row r="47" spans="1:35" ht="13.5" thickBot="1">
      <c r="A47" s="45"/>
      <c r="B47" s="45"/>
      <c r="D47" s="57" t="s">
        <v>40</v>
      </c>
      <c r="E47" s="253" t="s">
        <v>70</v>
      </c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5"/>
      <c r="AF47" s="45"/>
      <c r="AG47" s="45"/>
      <c r="AH47" s="79"/>
      <c r="AI47" s="79"/>
    </row>
    <row r="48" ht="13.5" thickTop="1"/>
  </sheetData>
  <sheetProtection/>
  <mergeCells count="7">
    <mergeCell ref="E45:AC45"/>
    <mergeCell ref="E46:AC46"/>
    <mergeCell ref="E47:AC47"/>
    <mergeCell ref="E41:AC41"/>
    <mergeCell ref="E42:AC42"/>
    <mergeCell ref="E43:AC43"/>
    <mergeCell ref="E44:AC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535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3.421875" style="0" customWidth="1"/>
    <col min="2" max="2" width="19.00390625" style="0" customWidth="1"/>
    <col min="3" max="33" width="2.7109375" style="0" customWidth="1"/>
    <col min="34" max="34" width="2.8515625" style="0" customWidth="1"/>
    <col min="35" max="35" width="4.00390625" style="0" customWidth="1"/>
    <col min="36" max="36" width="2.8515625" style="0" customWidth="1"/>
    <col min="37" max="37" width="1.8515625" style="0" customWidth="1"/>
    <col min="38" max="39" width="2.7109375" style="0" customWidth="1"/>
    <col min="40" max="40" width="2.7109375" style="61" customWidth="1"/>
    <col min="41" max="41" width="3.57421875" style="0" customWidth="1"/>
    <col min="42" max="42" width="3.7109375" style="0" customWidth="1"/>
    <col min="43" max="43" width="4.00390625" style="0" customWidth="1"/>
    <col min="44" max="44" width="4.7109375" style="0" customWidth="1"/>
  </cols>
  <sheetData>
    <row r="1" spans="1:44" ht="13.5" thickTop="1">
      <c r="A1" s="1"/>
      <c r="B1" s="268" t="s">
        <v>95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21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259" t="s">
        <v>0</v>
      </c>
      <c r="AH1" s="260"/>
      <c r="AI1" s="261"/>
      <c r="AJ1" s="270" t="s">
        <v>1</v>
      </c>
      <c r="AK1" s="271"/>
      <c r="AL1" s="271"/>
      <c r="AM1" s="271"/>
      <c r="AN1" s="272"/>
      <c r="AO1" s="259" t="s">
        <v>2</v>
      </c>
      <c r="AP1" s="260"/>
      <c r="AQ1" s="260"/>
      <c r="AR1" s="261"/>
    </row>
    <row r="2" spans="1:53" ht="21" customHeight="1" thickBot="1">
      <c r="A2" s="5"/>
      <c r="B2" s="269"/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8" t="s">
        <v>17</v>
      </c>
      <c r="R2" s="122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8" t="s">
        <v>32</v>
      </c>
      <c r="AG2" s="9" t="s">
        <v>33</v>
      </c>
      <c r="AH2" s="10" t="s">
        <v>34</v>
      </c>
      <c r="AI2" s="11" t="s">
        <v>35</v>
      </c>
      <c r="AJ2" s="12" t="s">
        <v>36</v>
      </c>
      <c r="AK2" s="13" t="s">
        <v>37</v>
      </c>
      <c r="AL2" s="13" t="s">
        <v>38</v>
      </c>
      <c r="AM2" s="13" t="s">
        <v>39</v>
      </c>
      <c r="AN2" s="14" t="s">
        <v>40</v>
      </c>
      <c r="AO2" s="15" t="s">
        <v>41</v>
      </c>
      <c r="AP2" s="16" t="s">
        <v>42</v>
      </c>
      <c r="AQ2" s="16" t="s">
        <v>43</v>
      </c>
      <c r="AR2" s="17" t="s">
        <v>44</v>
      </c>
      <c r="BA2" s="18"/>
    </row>
    <row r="3" spans="1:53" ht="13.5" thickTop="1">
      <c r="A3" s="19" t="s">
        <v>3</v>
      </c>
      <c r="B3" s="20" t="s">
        <v>78</v>
      </c>
      <c r="C3" s="21">
        <v>90</v>
      </c>
      <c r="D3" s="183" t="s">
        <v>40</v>
      </c>
      <c r="E3" s="161">
        <v>90</v>
      </c>
      <c r="F3" s="161">
        <v>90</v>
      </c>
      <c r="G3" s="161">
        <v>90</v>
      </c>
      <c r="H3" s="161">
        <v>90</v>
      </c>
      <c r="I3" s="183" t="s">
        <v>36</v>
      </c>
      <c r="J3" s="188">
        <v>90</v>
      </c>
      <c r="K3" s="161">
        <v>90</v>
      </c>
      <c r="L3" s="146">
        <v>32</v>
      </c>
      <c r="M3" s="188">
        <v>90</v>
      </c>
      <c r="N3" s="188">
        <v>90</v>
      </c>
      <c r="O3" s="198">
        <v>90</v>
      </c>
      <c r="P3" s="198">
        <v>90</v>
      </c>
      <c r="Q3" s="207">
        <v>90</v>
      </c>
      <c r="R3" s="239">
        <v>90</v>
      </c>
      <c r="S3" s="183"/>
      <c r="T3" s="146"/>
      <c r="U3" s="146"/>
      <c r="V3" s="146"/>
      <c r="W3" s="146"/>
      <c r="X3" s="146"/>
      <c r="Y3" s="146"/>
      <c r="Z3" s="183"/>
      <c r="AA3" s="183"/>
      <c r="AB3" s="145"/>
      <c r="AC3" s="146"/>
      <c r="AD3" s="146"/>
      <c r="AE3" s="146"/>
      <c r="AF3" s="147"/>
      <c r="AG3" s="24">
        <f aca="true" t="shared" si="0" ref="AG3:AG22">COUNTA(C3:AF3)</f>
        <v>16</v>
      </c>
      <c r="AH3" s="25">
        <f aca="true" t="shared" si="1" ref="AH3:AH22">COUNT(C3:AF3)</f>
        <v>14</v>
      </c>
      <c r="AI3" s="26">
        <f aca="true" t="shared" si="2" ref="AI3:AI22">COUNTA(C3:AF3)-COUNT(C3:AF3)-COUNTIF(C3:AF3,"N")</f>
        <v>2</v>
      </c>
      <c r="AJ3" s="27">
        <f aca="true" t="shared" si="3" ref="AJ3:AJ22">COUNTIF(C3:AF3,"S")</f>
        <v>1</v>
      </c>
      <c r="AK3" s="22">
        <f aca="true" t="shared" si="4" ref="AK3:AK22">COUNTIF(C3:AF3,"F")</f>
        <v>0</v>
      </c>
      <c r="AL3" s="22">
        <f aca="true" t="shared" si="5" ref="AL3:AL22">COUNTIF(C3:AF3,"K")</f>
        <v>0</v>
      </c>
      <c r="AM3" s="22">
        <f aca="true" t="shared" si="6" ref="AM3:AM22">COUNTIF(C3:AF3,"E")</f>
        <v>0</v>
      </c>
      <c r="AN3" s="23">
        <f aca="true" t="shared" si="7" ref="AN3:AN22">COUNTIF(C3:AF3,"H")</f>
        <v>1</v>
      </c>
      <c r="AO3" s="28">
        <f aca="true" t="shared" si="8" ref="AO3:AO22">COUNTIF(C3:AF3,"&gt;45")</f>
        <v>13</v>
      </c>
      <c r="AP3" s="29">
        <f aca="true" t="shared" si="9" ref="AP3:AP22">COUNTIF(C3:AF3,"&lt;46")</f>
        <v>1</v>
      </c>
      <c r="AQ3" s="29">
        <f>COUNTIF(C3:AF3,90)</f>
        <v>13</v>
      </c>
      <c r="AR3" s="30">
        <f>COUNTIF(C3:AF3,"&gt;45")-COUNTIF(C3:AF3,90)</f>
        <v>0</v>
      </c>
      <c r="BA3" s="31"/>
    </row>
    <row r="4" spans="1:53" ht="12.75">
      <c r="A4" s="19" t="s">
        <v>4</v>
      </c>
      <c r="B4" s="20" t="s">
        <v>75</v>
      </c>
      <c r="C4" s="32">
        <v>90</v>
      </c>
      <c r="D4" s="162">
        <v>90</v>
      </c>
      <c r="E4" s="40" t="s">
        <v>40</v>
      </c>
      <c r="F4" s="162">
        <v>90</v>
      </c>
      <c r="G4" s="162">
        <v>90</v>
      </c>
      <c r="H4" s="162">
        <v>90</v>
      </c>
      <c r="I4" s="162">
        <v>90</v>
      </c>
      <c r="J4" s="40" t="s">
        <v>36</v>
      </c>
      <c r="K4" s="162">
        <v>90</v>
      </c>
      <c r="L4" s="185">
        <v>90</v>
      </c>
      <c r="M4" s="185">
        <v>90</v>
      </c>
      <c r="N4" s="185">
        <v>90</v>
      </c>
      <c r="O4" s="195">
        <v>90</v>
      </c>
      <c r="P4" s="195">
        <v>90</v>
      </c>
      <c r="Q4" s="208">
        <v>90</v>
      </c>
      <c r="R4" s="225" t="s">
        <v>45</v>
      </c>
      <c r="S4" s="140"/>
      <c r="T4" s="140"/>
      <c r="U4" s="140"/>
      <c r="V4" s="140"/>
      <c r="W4" s="140"/>
      <c r="X4" s="140"/>
      <c r="Y4" s="140"/>
      <c r="Z4" s="140"/>
      <c r="AA4" s="140"/>
      <c r="AB4" s="39"/>
      <c r="AC4" s="140"/>
      <c r="AD4" s="140"/>
      <c r="AE4" s="140"/>
      <c r="AF4" s="148"/>
      <c r="AG4" s="35">
        <f t="shared" si="0"/>
        <v>16</v>
      </c>
      <c r="AH4" s="36">
        <f t="shared" si="1"/>
        <v>13</v>
      </c>
      <c r="AI4" s="37">
        <f t="shared" si="2"/>
        <v>2</v>
      </c>
      <c r="AJ4" s="38">
        <f t="shared" si="3"/>
        <v>1</v>
      </c>
      <c r="AK4" s="33">
        <f t="shared" si="4"/>
        <v>0</v>
      </c>
      <c r="AL4" s="33">
        <f t="shared" si="5"/>
        <v>0</v>
      </c>
      <c r="AM4" s="33">
        <f t="shared" si="6"/>
        <v>0</v>
      </c>
      <c r="AN4" s="34">
        <f t="shared" si="7"/>
        <v>1</v>
      </c>
      <c r="AO4" s="28">
        <f t="shared" si="8"/>
        <v>13</v>
      </c>
      <c r="AP4" s="29">
        <f t="shared" si="9"/>
        <v>0</v>
      </c>
      <c r="AQ4" s="29">
        <f>COUNTIF(C4:AF4,90)</f>
        <v>13</v>
      </c>
      <c r="AR4" s="30">
        <f>COUNTIF(C4:AF4,"&gt;45")-COUNTIF(C4:AF4,90)</f>
        <v>0</v>
      </c>
      <c r="BA4" s="31"/>
    </row>
    <row r="5" spans="1:53" ht="12.75">
      <c r="A5" s="19" t="s">
        <v>5</v>
      </c>
      <c r="B5" s="20" t="s">
        <v>89</v>
      </c>
      <c r="C5" s="41" t="s">
        <v>45</v>
      </c>
      <c r="D5" s="162">
        <v>90</v>
      </c>
      <c r="E5" s="39">
        <v>45</v>
      </c>
      <c r="F5" s="176">
        <v>55</v>
      </c>
      <c r="G5" s="40" t="s">
        <v>39</v>
      </c>
      <c r="H5" s="40" t="s">
        <v>39</v>
      </c>
      <c r="I5" s="162">
        <v>67</v>
      </c>
      <c r="J5" s="40" t="s">
        <v>40</v>
      </c>
      <c r="K5" s="162">
        <v>90</v>
      </c>
      <c r="L5" s="162">
        <v>90</v>
      </c>
      <c r="M5" s="162">
        <v>90</v>
      </c>
      <c r="N5" s="162">
        <v>90</v>
      </c>
      <c r="O5" s="196">
        <v>90</v>
      </c>
      <c r="P5" s="196">
        <v>90</v>
      </c>
      <c r="Q5" s="209">
        <v>90</v>
      </c>
      <c r="R5" s="240">
        <v>90</v>
      </c>
      <c r="S5" s="140"/>
      <c r="T5" s="140"/>
      <c r="U5" s="40"/>
      <c r="V5" s="40"/>
      <c r="W5" s="40"/>
      <c r="X5" s="140"/>
      <c r="Y5" s="140"/>
      <c r="Z5" s="140"/>
      <c r="AA5" s="140"/>
      <c r="AB5" s="140"/>
      <c r="AC5" s="40"/>
      <c r="AD5" s="40"/>
      <c r="AE5" s="140"/>
      <c r="AF5" s="148"/>
      <c r="AG5" s="35">
        <f aca="true" t="shared" si="10" ref="AG5:AG10">COUNTA(C5:AF5)</f>
        <v>16</v>
      </c>
      <c r="AH5" s="36">
        <f aca="true" t="shared" si="11" ref="AH5:AH10">COUNT(C5:AF5)</f>
        <v>12</v>
      </c>
      <c r="AI5" s="37">
        <f aca="true" t="shared" si="12" ref="AI5:AI10">COUNTA(C5:AF5)-COUNT(C5:AF5)-COUNTIF(C5:AF5,"N")</f>
        <v>3</v>
      </c>
      <c r="AJ5" s="38">
        <f aca="true" t="shared" si="13" ref="AJ5:AJ10">COUNTIF(C5:AF5,"S")</f>
        <v>0</v>
      </c>
      <c r="AK5" s="33">
        <f aca="true" t="shared" si="14" ref="AK5:AK10">COUNTIF(C5:AF5,"F")</f>
        <v>0</v>
      </c>
      <c r="AL5" s="33">
        <f aca="true" t="shared" si="15" ref="AL5:AL10">COUNTIF(C5:AF5,"K")</f>
        <v>0</v>
      </c>
      <c r="AM5" s="33">
        <f aca="true" t="shared" si="16" ref="AM5:AM10">COUNTIF(C5:AF5,"E")</f>
        <v>2</v>
      </c>
      <c r="AN5" s="34">
        <f aca="true" t="shared" si="17" ref="AN5:AN10">COUNTIF(C5:AF5,"H")</f>
        <v>1</v>
      </c>
      <c r="AO5" s="28">
        <f aca="true" t="shared" si="18" ref="AO5:AO10">COUNTIF(C5:AF5,"&gt;45")</f>
        <v>11</v>
      </c>
      <c r="AP5" s="29">
        <f aca="true" t="shared" si="19" ref="AP5:AP10">COUNTIF(C5:AF5,"&lt;46")</f>
        <v>1</v>
      </c>
      <c r="AQ5" s="29">
        <f>COUNTIF(C5:AF5,90)-1</f>
        <v>8</v>
      </c>
      <c r="AR5" s="30">
        <f>COUNTIF(C5:AF5,"&gt;45")-COUNTIF(C5:AF5,90)-1</f>
        <v>1</v>
      </c>
      <c r="BA5" s="31"/>
    </row>
    <row r="6" spans="1:53" ht="12.75">
      <c r="A6" s="19"/>
      <c r="B6" s="20" t="s">
        <v>98</v>
      </c>
      <c r="C6" s="41" t="s">
        <v>45</v>
      </c>
      <c r="D6" s="162">
        <v>90</v>
      </c>
      <c r="E6" s="162">
        <v>90</v>
      </c>
      <c r="F6" s="162">
        <v>66</v>
      </c>
      <c r="G6" s="163" t="s">
        <v>45</v>
      </c>
      <c r="H6" s="162">
        <v>90</v>
      </c>
      <c r="I6" s="39">
        <v>45</v>
      </c>
      <c r="J6" s="185">
        <v>90</v>
      </c>
      <c r="K6" s="162">
        <v>90</v>
      </c>
      <c r="L6" s="176">
        <v>67</v>
      </c>
      <c r="M6" s="40" t="s">
        <v>39</v>
      </c>
      <c r="N6" s="162">
        <v>90</v>
      </c>
      <c r="O6" s="196">
        <v>90</v>
      </c>
      <c r="P6" s="196">
        <v>90</v>
      </c>
      <c r="Q6" s="209">
        <v>90</v>
      </c>
      <c r="R6" s="223" t="s">
        <v>45</v>
      </c>
      <c r="S6" s="39"/>
      <c r="T6" s="39"/>
      <c r="U6" s="39"/>
      <c r="V6" s="140"/>
      <c r="W6" s="140"/>
      <c r="X6" s="140"/>
      <c r="Y6" s="140"/>
      <c r="Z6" s="140"/>
      <c r="AA6" s="140"/>
      <c r="AB6" s="140"/>
      <c r="AC6" s="140"/>
      <c r="AD6" s="140"/>
      <c r="AE6" s="40"/>
      <c r="AF6" s="149"/>
      <c r="AG6" s="35">
        <f t="shared" si="10"/>
        <v>16</v>
      </c>
      <c r="AH6" s="36">
        <f t="shared" si="11"/>
        <v>12</v>
      </c>
      <c r="AI6" s="37">
        <f t="shared" si="12"/>
        <v>1</v>
      </c>
      <c r="AJ6" s="38">
        <f t="shared" si="13"/>
        <v>0</v>
      </c>
      <c r="AK6" s="33">
        <f t="shared" si="14"/>
        <v>0</v>
      </c>
      <c r="AL6" s="33">
        <f t="shared" si="15"/>
        <v>0</v>
      </c>
      <c r="AM6" s="33">
        <f t="shared" si="16"/>
        <v>1</v>
      </c>
      <c r="AN6" s="34">
        <f t="shared" si="17"/>
        <v>0</v>
      </c>
      <c r="AO6" s="28">
        <f t="shared" si="18"/>
        <v>11</v>
      </c>
      <c r="AP6" s="29">
        <f t="shared" si="19"/>
        <v>1</v>
      </c>
      <c r="AQ6" s="29">
        <f>COUNTIF(C6:AF6,90)</f>
        <v>9</v>
      </c>
      <c r="AR6" s="30">
        <f>COUNTIF(C6:AF6,"&gt;45")-COUNTIF(C6:AF6,90)</f>
        <v>2</v>
      </c>
      <c r="BA6" s="31"/>
    </row>
    <row r="7" spans="1:53" ht="12.75">
      <c r="A7" s="19"/>
      <c r="B7" s="20" t="s">
        <v>80</v>
      </c>
      <c r="C7" s="32">
        <v>90</v>
      </c>
      <c r="D7" s="40" t="s">
        <v>39</v>
      </c>
      <c r="E7" s="40" t="s">
        <v>39</v>
      </c>
      <c r="F7" s="39">
        <v>36</v>
      </c>
      <c r="G7" s="162">
        <v>90</v>
      </c>
      <c r="H7" s="162">
        <v>90</v>
      </c>
      <c r="I7" s="162">
        <v>90</v>
      </c>
      <c r="J7" s="185">
        <v>90</v>
      </c>
      <c r="K7" s="176">
        <v>90</v>
      </c>
      <c r="L7" s="40" t="s">
        <v>39</v>
      </c>
      <c r="M7" s="40" t="s">
        <v>39</v>
      </c>
      <c r="N7" s="185">
        <v>61</v>
      </c>
      <c r="O7" s="195">
        <v>90</v>
      </c>
      <c r="P7" s="195">
        <v>90</v>
      </c>
      <c r="Q7" s="208">
        <v>90</v>
      </c>
      <c r="R7" s="240">
        <v>74</v>
      </c>
      <c r="S7" s="140"/>
      <c r="T7" s="140"/>
      <c r="U7" s="140"/>
      <c r="V7" s="140"/>
      <c r="W7" s="140"/>
      <c r="X7" s="140"/>
      <c r="Y7" s="140"/>
      <c r="Z7" s="140"/>
      <c r="AA7" s="140"/>
      <c r="AB7" s="39"/>
      <c r="AC7" s="40"/>
      <c r="AD7" s="40"/>
      <c r="AE7" s="40"/>
      <c r="AF7" s="149"/>
      <c r="AG7" s="35">
        <f t="shared" si="10"/>
        <v>16</v>
      </c>
      <c r="AH7" s="36">
        <f t="shared" si="11"/>
        <v>12</v>
      </c>
      <c r="AI7" s="37">
        <f t="shared" si="12"/>
        <v>4</v>
      </c>
      <c r="AJ7" s="38">
        <f t="shared" si="13"/>
        <v>0</v>
      </c>
      <c r="AK7" s="33">
        <f t="shared" si="14"/>
        <v>0</v>
      </c>
      <c r="AL7" s="33">
        <f t="shared" si="15"/>
        <v>0</v>
      </c>
      <c r="AM7" s="33">
        <f t="shared" si="16"/>
        <v>4</v>
      </c>
      <c r="AN7" s="34">
        <f t="shared" si="17"/>
        <v>0</v>
      </c>
      <c r="AO7" s="28">
        <f t="shared" si="18"/>
        <v>11</v>
      </c>
      <c r="AP7" s="29">
        <f t="shared" si="19"/>
        <v>1</v>
      </c>
      <c r="AQ7" s="29">
        <f>COUNTIF(C7:AF7,90)</f>
        <v>9</v>
      </c>
      <c r="AR7" s="30">
        <f>COUNTIF(C7:AF7,"&gt;45")-COUNTIF(C7:AF7,90)</f>
        <v>2</v>
      </c>
      <c r="BA7" s="31"/>
    </row>
    <row r="8" spans="1:53" ht="12.75">
      <c r="A8" s="19" t="s">
        <v>8</v>
      </c>
      <c r="B8" s="20" t="s">
        <v>74</v>
      </c>
      <c r="C8" s="32">
        <v>90</v>
      </c>
      <c r="D8" s="162">
        <v>90</v>
      </c>
      <c r="E8" s="162">
        <v>63</v>
      </c>
      <c r="F8" s="162">
        <v>90</v>
      </c>
      <c r="G8" s="162">
        <v>90</v>
      </c>
      <c r="H8" s="40" t="s">
        <v>40</v>
      </c>
      <c r="I8" s="162">
        <v>90</v>
      </c>
      <c r="J8" s="185">
        <v>90</v>
      </c>
      <c r="K8" s="162">
        <v>90</v>
      </c>
      <c r="L8" s="162">
        <v>90</v>
      </c>
      <c r="M8" s="185">
        <v>68</v>
      </c>
      <c r="N8" s="40" t="s">
        <v>36</v>
      </c>
      <c r="O8" s="192" t="s">
        <v>36</v>
      </c>
      <c r="P8" s="192" t="s">
        <v>36</v>
      </c>
      <c r="Q8" s="206" t="s">
        <v>36</v>
      </c>
      <c r="R8" s="240">
        <v>90</v>
      </c>
      <c r="S8" s="39"/>
      <c r="T8" s="39"/>
      <c r="U8" s="140"/>
      <c r="V8" s="140"/>
      <c r="W8" s="40"/>
      <c r="X8" s="140"/>
      <c r="Y8" s="39"/>
      <c r="Z8" s="140"/>
      <c r="AA8" s="140"/>
      <c r="AB8" s="140"/>
      <c r="AC8" s="140"/>
      <c r="AD8" s="140"/>
      <c r="AE8" s="140"/>
      <c r="AF8" s="148"/>
      <c r="AG8" s="35">
        <f t="shared" si="10"/>
        <v>16</v>
      </c>
      <c r="AH8" s="36">
        <f t="shared" si="11"/>
        <v>11</v>
      </c>
      <c r="AI8" s="37">
        <f t="shared" si="12"/>
        <v>5</v>
      </c>
      <c r="AJ8" s="38">
        <f t="shared" si="13"/>
        <v>4</v>
      </c>
      <c r="AK8" s="33">
        <f t="shared" si="14"/>
        <v>0</v>
      </c>
      <c r="AL8" s="33">
        <f t="shared" si="15"/>
        <v>0</v>
      </c>
      <c r="AM8" s="33">
        <f t="shared" si="16"/>
        <v>0</v>
      </c>
      <c r="AN8" s="34">
        <f t="shared" si="17"/>
        <v>1</v>
      </c>
      <c r="AO8" s="28">
        <f t="shared" si="18"/>
        <v>11</v>
      </c>
      <c r="AP8" s="29">
        <f t="shared" si="19"/>
        <v>0</v>
      </c>
      <c r="AQ8" s="29">
        <f>COUNTIF(C8:AF8,90)</f>
        <v>9</v>
      </c>
      <c r="AR8" s="30">
        <f>COUNTIF(C8:AF8,"&gt;45")-COUNTIF(C8:AF8,90)</f>
        <v>2</v>
      </c>
      <c r="AT8" s="173"/>
      <c r="AU8" s="190"/>
      <c r="BA8" s="31"/>
    </row>
    <row r="9" spans="1:53" ht="12.75">
      <c r="A9" s="19"/>
      <c r="B9" s="20" t="s">
        <v>87</v>
      </c>
      <c r="C9" s="42" t="s">
        <v>40</v>
      </c>
      <c r="D9" s="162">
        <v>90</v>
      </c>
      <c r="E9" s="162">
        <v>90</v>
      </c>
      <c r="F9" s="162">
        <v>90</v>
      </c>
      <c r="G9" s="40" t="s">
        <v>40</v>
      </c>
      <c r="H9" s="162">
        <v>90</v>
      </c>
      <c r="I9" s="162">
        <v>90</v>
      </c>
      <c r="J9" s="40" t="s">
        <v>40</v>
      </c>
      <c r="K9" s="162">
        <v>90</v>
      </c>
      <c r="L9" s="40" t="s">
        <v>40</v>
      </c>
      <c r="M9" s="162">
        <v>90</v>
      </c>
      <c r="N9" s="162">
        <v>46</v>
      </c>
      <c r="O9" s="196">
        <v>90</v>
      </c>
      <c r="P9" s="196">
        <v>90</v>
      </c>
      <c r="Q9" s="206" t="s">
        <v>39</v>
      </c>
      <c r="R9" s="240">
        <v>90</v>
      </c>
      <c r="S9" s="140"/>
      <c r="T9" s="40"/>
      <c r="U9" s="40"/>
      <c r="V9" s="140"/>
      <c r="W9" s="140"/>
      <c r="X9" s="140"/>
      <c r="Y9" s="140"/>
      <c r="Z9" s="40"/>
      <c r="AA9" s="140"/>
      <c r="AB9" s="39"/>
      <c r="AC9" s="40"/>
      <c r="AD9" s="140"/>
      <c r="AE9" s="140"/>
      <c r="AF9" s="148"/>
      <c r="AG9" s="35">
        <f t="shared" si="10"/>
        <v>16</v>
      </c>
      <c r="AH9" s="36">
        <f t="shared" si="11"/>
        <v>11</v>
      </c>
      <c r="AI9" s="37">
        <f t="shared" si="12"/>
        <v>5</v>
      </c>
      <c r="AJ9" s="38">
        <f t="shared" si="13"/>
        <v>0</v>
      </c>
      <c r="AK9" s="33">
        <f t="shared" si="14"/>
        <v>0</v>
      </c>
      <c r="AL9" s="33">
        <f t="shared" si="15"/>
        <v>0</v>
      </c>
      <c r="AM9" s="33">
        <f t="shared" si="16"/>
        <v>1</v>
      </c>
      <c r="AN9" s="34">
        <f t="shared" si="17"/>
        <v>4</v>
      </c>
      <c r="AO9" s="28">
        <f t="shared" si="18"/>
        <v>11</v>
      </c>
      <c r="AP9" s="29">
        <f t="shared" si="19"/>
        <v>0</v>
      </c>
      <c r="AQ9" s="29">
        <f>COUNTIF(C9:AF9,90)</f>
        <v>10</v>
      </c>
      <c r="AR9" s="30">
        <f>COUNTIF(C9:AF9,"&gt;45")-COUNTIF(C9:AF9,90)</f>
        <v>1</v>
      </c>
      <c r="BA9" s="31"/>
    </row>
    <row r="10" spans="1:53" ht="12.75">
      <c r="A10" s="19" t="s">
        <v>10</v>
      </c>
      <c r="B10" s="20" t="s">
        <v>72</v>
      </c>
      <c r="C10" s="32">
        <v>90</v>
      </c>
      <c r="D10" s="162">
        <v>90</v>
      </c>
      <c r="E10" s="162">
        <v>90</v>
      </c>
      <c r="F10" s="162">
        <v>90</v>
      </c>
      <c r="G10" s="162">
        <v>90</v>
      </c>
      <c r="H10" s="176">
        <v>73</v>
      </c>
      <c r="I10" s="40" t="s">
        <v>39</v>
      </c>
      <c r="J10" s="40" t="s">
        <v>39</v>
      </c>
      <c r="K10" s="40" t="s">
        <v>39</v>
      </c>
      <c r="L10" s="40" t="s">
        <v>39</v>
      </c>
      <c r="M10" s="185">
        <v>90</v>
      </c>
      <c r="N10" s="185">
        <v>90</v>
      </c>
      <c r="O10" s="195">
        <v>90</v>
      </c>
      <c r="P10" s="195">
        <v>90</v>
      </c>
      <c r="Q10" s="206" t="s">
        <v>40</v>
      </c>
      <c r="R10" s="222" t="s">
        <v>40</v>
      </c>
      <c r="S10" s="140"/>
      <c r="T10" s="140"/>
      <c r="U10" s="140"/>
      <c r="V10" s="140"/>
      <c r="W10" s="140"/>
      <c r="X10" s="140"/>
      <c r="Y10" s="140"/>
      <c r="Z10" s="140"/>
      <c r="AA10" s="140"/>
      <c r="AB10" s="39"/>
      <c r="AC10" s="140"/>
      <c r="AD10" s="140"/>
      <c r="AE10" s="140"/>
      <c r="AF10" s="148"/>
      <c r="AG10" s="35">
        <f t="shared" si="10"/>
        <v>16</v>
      </c>
      <c r="AH10" s="36">
        <f t="shared" si="11"/>
        <v>10</v>
      </c>
      <c r="AI10" s="37">
        <f t="shared" si="12"/>
        <v>6</v>
      </c>
      <c r="AJ10" s="38">
        <f t="shared" si="13"/>
        <v>0</v>
      </c>
      <c r="AK10" s="33">
        <f t="shared" si="14"/>
        <v>0</v>
      </c>
      <c r="AL10" s="33">
        <f t="shared" si="15"/>
        <v>0</v>
      </c>
      <c r="AM10" s="33">
        <f t="shared" si="16"/>
        <v>4</v>
      </c>
      <c r="AN10" s="34">
        <f t="shared" si="17"/>
        <v>2</v>
      </c>
      <c r="AO10" s="28">
        <f t="shared" si="18"/>
        <v>10</v>
      </c>
      <c r="AP10" s="29">
        <f t="shared" si="19"/>
        <v>0</v>
      </c>
      <c r="AQ10" s="29">
        <f>COUNTIF(C10:AF10,90)</f>
        <v>9</v>
      </c>
      <c r="AR10" s="30">
        <f>COUNTIF(C10:AF10,"&gt;45")-COUNTIF(C10:AF10,90)-1</f>
        <v>0</v>
      </c>
      <c r="BA10" s="31"/>
    </row>
    <row r="11" spans="1:53" ht="12.75">
      <c r="A11" s="19"/>
      <c r="B11" s="20" t="s">
        <v>93</v>
      </c>
      <c r="C11" s="41" t="s">
        <v>45</v>
      </c>
      <c r="D11" s="162">
        <v>90</v>
      </c>
      <c r="E11" s="162">
        <v>70</v>
      </c>
      <c r="F11" s="162">
        <v>79</v>
      </c>
      <c r="G11" s="162">
        <v>90</v>
      </c>
      <c r="H11" s="162">
        <v>90</v>
      </c>
      <c r="I11" s="39">
        <v>21</v>
      </c>
      <c r="J11" s="40" t="s">
        <v>40</v>
      </c>
      <c r="K11" s="39">
        <v>0</v>
      </c>
      <c r="L11" s="185">
        <v>90</v>
      </c>
      <c r="M11" s="185">
        <v>90</v>
      </c>
      <c r="N11" s="185">
        <v>90</v>
      </c>
      <c r="O11" s="192" t="s">
        <v>36</v>
      </c>
      <c r="P11" s="192" t="s">
        <v>40</v>
      </c>
      <c r="Q11" s="206" t="s">
        <v>40</v>
      </c>
      <c r="R11" s="242" t="s">
        <v>45</v>
      </c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8"/>
      <c r="AG11" s="35">
        <f t="shared" si="0"/>
        <v>16</v>
      </c>
      <c r="AH11" s="36">
        <f t="shared" si="1"/>
        <v>10</v>
      </c>
      <c r="AI11" s="37">
        <f t="shared" si="2"/>
        <v>4</v>
      </c>
      <c r="AJ11" s="38">
        <f t="shared" si="3"/>
        <v>1</v>
      </c>
      <c r="AK11" s="33">
        <f t="shared" si="4"/>
        <v>0</v>
      </c>
      <c r="AL11" s="33">
        <f t="shared" si="5"/>
        <v>0</v>
      </c>
      <c r="AM11" s="33">
        <f t="shared" si="6"/>
        <v>0</v>
      </c>
      <c r="AN11" s="34">
        <f t="shared" si="7"/>
        <v>3</v>
      </c>
      <c r="AO11" s="28">
        <f t="shared" si="8"/>
        <v>8</v>
      </c>
      <c r="AP11" s="29">
        <f t="shared" si="9"/>
        <v>2</v>
      </c>
      <c r="AQ11" s="29">
        <f aca="true" t="shared" si="20" ref="AQ11:AQ22">COUNTIF(C11:AF11,90)</f>
        <v>6</v>
      </c>
      <c r="AR11" s="30">
        <f>COUNTIF(C11:AF11,"&gt;45")-COUNTIF(C11:AF11,90)</f>
        <v>2</v>
      </c>
      <c r="BA11" s="31"/>
    </row>
    <row r="12" spans="1:53" ht="12.75">
      <c r="A12" s="19" t="s">
        <v>12</v>
      </c>
      <c r="B12" s="20" t="s">
        <v>97</v>
      </c>
      <c r="C12" s="41" t="s">
        <v>45</v>
      </c>
      <c r="D12" s="162">
        <v>90</v>
      </c>
      <c r="E12" s="162">
        <v>90</v>
      </c>
      <c r="F12" s="163" t="s">
        <v>45</v>
      </c>
      <c r="G12" s="162">
        <v>62</v>
      </c>
      <c r="H12" s="176">
        <v>69</v>
      </c>
      <c r="I12" s="40" t="s">
        <v>39</v>
      </c>
      <c r="J12" s="40" t="s">
        <v>39</v>
      </c>
      <c r="K12" s="40" t="s">
        <v>39</v>
      </c>
      <c r="L12" s="40" t="s">
        <v>39</v>
      </c>
      <c r="M12" s="189" t="s">
        <v>45</v>
      </c>
      <c r="N12" s="185">
        <v>89</v>
      </c>
      <c r="O12" s="195">
        <v>90</v>
      </c>
      <c r="P12" s="195">
        <v>90</v>
      </c>
      <c r="Q12" s="208">
        <v>90</v>
      </c>
      <c r="R12" s="240">
        <v>70</v>
      </c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40"/>
      <c r="AD12" s="140"/>
      <c r="AE12" s="140"/>
      <c r="AF12" s="148"/>
      <c r="AG12" s="35">
        <f t="shared" si="0"/>
        <v>16</v>
      </c>
      <c r="AH12" s="36">
        <f t="shared" si="1"/>
        <v>9</v>
      </c>
      <c r="AI12" s="37">
        <f t="shared" si="2"/>
        <v>4</v>
      </c>
      <c r="AJ12" s="38">
        <f t="shared" si="3"/>
        <v>0</v>
      </c>
      <c r="AK12" s="33">
        <f t="shared" si="4"/>
        <v>0</v>
      </c>
      <c r="AL12" s="33">
        <f t="shared" si="5"/>
        <v>0</v>
      </c>
      <c r="AM12" s="33">
        <f t="shared" si="6"/>
        <v>4</v>
      </c>
      <c r="AN12" s="34">
        <f t="shared" si="7"/>
        <v>0</v>
      </c>
      <c r="AO12" s="28">
        <f t="shared" si="8"/>
        <v>9</v>
      </c>
      <c r="AP12" s="29">
        <f t="shared" si="9"/>
        <v>0</v>
      </c>
      <c r="AQ12" s="29">
        <f t="shared" si="20"/>
        <v>5</v>
      </c>
      <c r="AR12" s="30">
        <f>COUNTIF(C12:AF12,"&gt;45")-COUNTIF(C12:AF12,90)-1</f>
        <v>3</v>
      </c>
      <c r="BA12" s="31"/>
    </row>
    <row r="13" spans="1:53" ht="12.75">
      <c r="A13" s="19" t="s">
        <v>13</v>
      </c>
      <c r="B13" s="20" t="s">
        <v>90</v>
      </c>
      <c r="C13" s="42" t="s">
        <v>40</v>
      </c>
      <c r="D13" s="162">
        <v>75</v>
      </c>
      <c r="E13" s="162">
        <v>90</v>
      </c>
      <c r="F13" s="162">
        <v>54</v>
      </c>
      <c r="G13" s="162">
        <v>90</v>
      </c>
      <c r="H13" s="40" t="s">
        <v>36</v>
      </c>
      <c r="I13" s="162">
        <v>90</v>
      </c>
      <c r="J13" s="40" t="s">
        <v>36</v>
      </c>
      <c r="K13" s="162">
        <v>90</v>
      </c>
      <c r="L13" s="162">
        <v>90</v>
      </c>
      <c r="M13" s="40" t="s">
        <v>40</v>
      </c>
      <c r="N13" s="40">
        <v>12</v>
      </c>
      <c r="O13" s="192" t="s">
        <v>39</v>
      </c>
      <c r="P13" s="192" t="s">
        <v>39</v>
      </c>
      <c r="Q13" s="206" t="s">
        <v>39</v>
      </c>
      <c r="R13" s="222" t="s">
        <v>39</v>
      </c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8"/>
      <c r="AG13" s="35">
        <f t="shared" si="0"/>
        <v>16</v>
      </c>
      <c r="AH13" s="36">
        <f t="shared" si="1"/>
        <v>8</v>
      </c>
      <c r="AI13" s="37">
        <f t="shared" si="2"/>
        <v>8</v>
      </c>
      <c r="AJ13" s="38">
        <f t="shared" si="3"/>
        <v>2</v>
      </c>
      <c r="AK13" s="33">
        <f t="shared" si="4"/>
        <v>0</v>
      </c>
      <c r="AL13" s="33">
        <f t="shared" si="5"/>
        <v>0</v>
      </c>
      <c r="AM13" s="33">
        <f t="shared" si="6"/>
        <v>4</v>
      </c>
      <c r="AN13" s="34">
        <f t="shared" si="7"/>
        <v>2</v>
      </c>
      <c r="AO13" s="28">
        <f t="shared" si="8"/>
        <v>7</v>
      </c>
      <c r="AP13" s="29">
        <f t="shared" si="9"/>
        <v>1</v>
      </c>
      <c r="AQ13" s="29">
        <f t="shared" si="20"/>
        <v>5</v>
      </c>
      <c r="AR13" s="30">
        <f aca="true" t="shared" si="21" ref="AR13:AR22">COUNTIF(C13:AF13,"&gt;45")-COUNTIF(C13:AF13,90)</f>
        <v>2</v>
      </c>
      <c r="BA13" s="31"/>
    </row>
    <row r="14" spans="1:53" ht="12.75">
      <c r="A14" s="19"/>
      <c r="B14" s="20" t="s">
        <v>84</v>
      </c>
      <c r="C14" s="42" t="s">
        <v>40</v>
      </c>
      <c r="D14" s="162">
        <v>90</v>
      </c>
      <c r="E14" s="39">
        <v>20</v>
      </c>
      <c r="F14" s="40" t="s">
        <v>40</v>
      </c>
      <c r="G14" s="162">
        <v>90</v>
      </c>
      <c r="H14" s="40" t="s">
        <v>40</v>
      </c>
      <c r="I14" s="162">
        <v>90</v>
      </c>
      <c r="J14" s="40" t="s">
        <v>40</v>
      </c>
      <c r="K14" s="162">
        <v>90</v>
      </c>
      <c r="L14" s="40" t="s">
        <v>40</v>
      </c>
      <c r="M14" s="40" t="s">
        <v>40</v>
      </c>
      <c r="N14" s="185">
        <v>90</v>
      </c>
      <c r="O14" s="192" t="s">
        <v>40</v>
      </c>
      <c r="P14" s="195">
        <v>90</v>
      </c>
      <c r="Q14" s="149" t="s">
        <v>40</v>
      </c>
      <c r="R14" s="240">
        <v>90</v>
      </c>
      <c r="S14" s="140"/>
      <c r="T14" s="140"/>
      <c r="U14" s="40"/>
      <c r="V14" s="140"/>
      <c r="W14" s="140"/>
      <c r="X14" s="140"/>
      <c r="Y14" s="40"/>
      <c r="Z14" s="40"/>
      <c r="AA14" s="40"/>
      <c r="AB14" s="40"/>
      <c r="AC14" s="40"/>
      <c r="AD14" s="40"/>
      <c r="AE14" s="40"/>
      <c r="AF14" s="149"/>
      <c r="AG14" s="35">
        <f>COUNTA(C14:AF14)</f>
        <v>16</v>
      </c>
      <c r="AH14" s="36">
        <f>COUNT(C14:AF14)</f>
        <v>8</v>
      </c>
      <c r="AI14" s="37">
        <f>COUNTA(C14:AF14)-COUNT(C14:AF14)-COUNTIF(C14:AF14,"N")</f>
        <v>8</v>
      </c>
      <c r="AJ14" s="38">
        <f>COUNTIF(C14:AF14,"S")</f>
        <v>0</v>
      </c>
      <c r="AK14" s="33">
        <f>COUNTIF(C14:AF14,"F")</f>
        <v>0</v>
      </c>
      <c r="AL14" s="33">
        <f>COUNTIF(C14:AF14,"K")</f>
        <v>0</v>
      </c>
      <c r="AM14" s="33">
        <f>COUNTIF(C14:AF14,"E")</f>
        <v>0</v>
      </c>
      <c r="AN14" s="34">
        <f>COUNTIF(C14:AF14,"H")</f>
        <v>8</v>
      </c>
      <c r="AO14" s="28">
        <f>COUNTIF(C14:AF14,"&gt;45")</f>
        <v>7</v>
      </c>
      <c r="AP14" s="29">
        <f>COUNTIF(C14:AF14,"&lt;46")</f>
        <v>1</v>
      </c>
      <c r="AQ14" s="29">
        <f>COUNTIF(C14:AF14,90)</f>
        <v>7</v>
      </c>
      <c r="AR14" s="30">
        <f>COUNTIF(C14:AF14,"&gt;45")-COUNTIF(C14:AF14,90)</f>
        <v>0</v>
      </c>
      <c r="BA14" s="31"/>
    </row>
    <row r="15" spans="1:53" ht="12.75">
      <c r="A15" s="19" t="s">
        <v>15</v>
      </c>
      <c r="B15" s="20" t="s">
        <v>99</v>
      </c>
      <c r="C15" s="41" t="s">
        <v>45</v>
      </c>
      <c r="D15" s="163" t="s">
        <v>45</v>
      </c>
      <c r="E15" s="163" t="s">
        <v>45</v>
      </c>
      <c r="F15" s="39">
        <v>11</v>
      </c>
      <c r="G15" s="39">
        <v>28</v>
      </c>
      <c r="H15" s="162">
        <v>74</v>
      </c>
      <c r="I15" s="163" t="s">
        <v>45</v>
      </c>
      <c r="J15" s="185">
        <v>90</v>
      </c>
      <c r="K15" s="40" t="s">
        <v>45</v>
      </c>
      <c r="L15" s="185">
        <v>90</v>
      </c>
      <c r="M15" s="163" t="s">
        <v>45</v>
      </c>
      <c r="N15" s="189" t="s">
        <v>45</v>
      </c>
      <c r="O15" s="40" t="s">
        <v>40</v>
      </c>
      <c r="P15" s="195">
        <v>75</v>
      </c>
      <c r="Q15" s="208">
        <v>90</v>
      </c>
      <c r="R15" s="242" t="s">
        <v>45</v>
      </c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8"/>
      <c r="AG15" s="35">
        <f>COUNTA(C15:AF15)</f>
        <v>16</v>
      </c>
      <c r="AH15" s="36">
        <f>COUNT(C15:AF15)</f>
        <v>7</v>
      </c>
      <c r="AI15" s="37">
        <f>COUNTA(C15:AF15)-COUNT(C15:AF15)-COUNTIF(C15:AF15,"N")</f>
        <v>1</v>
      </c>
      <c r="AJ15" s="38">
        <f>COUNTIF(C15:AF15,"S")</f>
        <v>0</v>
      </c>
      <c r="AK15" s="33">
        <f>COUNTIF(C15:AF15,"F")</f>
        <v>0</v>
      </c>
      <c r="AL15" s="33">
        <f>COUNTIF(C15:AF15,"K")</f>
        <v>0</v>
      </c>
      <c r="AM15" s="33">
        <f>COUNTIF(C15:AF15,"E")</f>
        <v>0</v>
      </c>
      <c r="AN15" s="34">
        <f>COUNTIF(C15:AF15,"H")</f>
        <v>1</v>
      </c>
      <c r="AO15" s="28">
        <f>COUNTIF(C15:AF15,"&gt;45")</f>
        <v>5</v>
      </c>
      <c r="AP15" s="29">
        <f>COUNTIF(C15:AF15,"&lt;46")</f>
        <v>2</v>
      </c>
      <c r="AQ15" s="29">
        <f>COUNTIF(C15:AF15,90)</f>
        <v>3</v>
      </c>
      <c r="AR15" s="30">
        <f>COUNTIF(C15:AF15,"&gt;45")-COUNTIF(C15:AF15,90)</f>
        <v>2</v>
      </c>
      <c r="BA15" s="31"/>
    </row>
    <row r="16" spans="1:53" ht="12.75">
      <c r="A16" s="19"/>
      <c r="B16" s="20" t="s">
        <v>77</v>
      </c>
      <c r="C16" s="32">
        <v>90</v>
      </c>
      <c r="D16" s="39">
        <v>15</v>
      </c>
      <c r="E16" s="163" t="s">
        <v>45</v>
      </c>
      <c r="F16" s="163" t="s">
        <v>45</v>
      </c>
      <c r="G16" s="163" t="s">
        <v>45</v>
      </c>
      <c r="H16" s="162">
        <v>90</v>
      </c>
      <c r="I16" s="163" t="s">
        <v>45</v>
      </c>
      <c r="J16" s="185">
        <v>90</v>
      </c>
      <c r="K16" s="163" t="s">
        <v>45</v>
      </c>
      <c r="L16" s="185">
        <v>46</v>
      </c>
      <c r="M16" s="185">
        <v>90</v>
      </c>
      <c r="N16" s="189" t="s">
        <v>45</v>
      </c>
      <c r="O16" s="195">
        <v>90</v>
      </c>
      <c r="P16" s="194" t="s">
        <v>45</v>
      </c>
      <c r="Q16" s="213" t="s">
        <v>45</v>
      </c>
      <c r="R16" s="242" t="s">
        <v>45</v>
      </c>
      <c r="S16" s="140"/>
      <c r="T16" s="140"/>
      <c r="U16" s="140"/>
      <c r="V16" s="40"/>
      <c r="W16" s="40"/>
      <c r="X16" s="140"/>
      <c r="Y16" s="140"/>
      <c r="Z16" s="140"/>
      <c r="AA16" s="40"/>
      <c r="AB16" s="39"/>
      <c r="AC16" s="140"/>
      <c r="AD16" s="140"/>
      <c r="AE16" s="140"/>
      <c r="AF16" s="148"/>
      <c r="AG16" s="35">
        <f>COUNTA(C16:AF16)</f>
        <v>16</v>
      </c>
      <c r="AH16" s="36">
        <f>COUNT(C16:AF16)</f>
        <v>7</v>
      </c>
      <c r="AI16" s="37">
        <f>COUNTA(C16:AF16)-COUNT(C16:AF16)-COUNTIF(C16:AF16,"N")</f>
        <v>0</v>
      </c>
      <c r="AJ16" s="38">
        <f>COUNTIF(C16:AF16,"S")</f>
        <v>0</v>
      </c>
      <c r="AK16" s="33">
        <f>COUNTIF(C16:AF16,"F")</f>
        <v>0</v>
      </c>
      <c r="AL16" s="33">
        <f>COUNTIF(C16:AF16,"K")</f>
        <v>0</v>
      </c>
      <c r="AM16" s="33">
        <f>COUNTIF(C16:AF16,"E")</f>
        <v>0</v>
      </c>
      <c r="AN16" s="34">
        <f>COUNTIF(C16:AF16,"H")</f>
        <v>0</v>
      </c>
      <c r="AO16" s="28">
        <f>COUNTIF(C16:AF16,"&gt;45")</f>
        <v>6</v>
      </c>
      <c r="AP16" s="29">
        <f>COUNTIF(C16:AF16,"&lt;46")</f>
        <v>1</v>
      </c>
      <c r="AQ16" s="29">
        <f>COUNTIF(C16:AF16,90)</f>
        <v>5</v>
      </c>
      <c r="AR16" s="30">
        <f>COUNTIF(C16:AF16,"&gt;45")-COUNTIF(C16:AF16,90)</f>
        <v>1</v>
      </c>
      <c r="BA16" s="31"/>
    </row>
    <row r="17" spans="1:53" ht="12.75">
      <c r="A17" s="19" t="s">
        <v>17</v>
      </c>
      <c r="B17" s="20" t="s">
        <v>91</v>
      </c>
      <c r="C17" s="105" t="s">
        <v>40</v>
      </c>
      <c r="D17" s="40" t="s">
        <v>40</v>
      </c>
      <c r="E17" s="39">
        <v>27</v>
      </c>
      <c r="F17" s="40" t="s">
        <v>40</v>
      </c>
      <c r="G17" s="162">
        <v>90</v>
      </c>
      <c r="H17" s="40" t="s">
        <v>40</v>
      </c>
      <c r="I17" s="162">
        <v>46</v>
      </c>
      <c r="J17" s="40" t="s">
        <v>40</v>
      </c>
      <c r="K17" s="39">
        <v>30</v>
      </c>
      <c r="L17" s="40" t="s">
        <v>40</v>
      </c>
      <c r="M17" s="185">
        <v>90</v>
      </c>
      <c r="N17" s="40" t="s">
        <v>40</v>
      </c>
      <c r="O17" s="195">
        <v>90</v>
      </c>
      <c r="P17" s="194" t="s">
        <v>45</v>
      </c>
      <c r="Q17" s="213" t="s">
        <v>45</v>
      </c>
      <c r="R17" s="242" t="s">
        <v>45</v>
      </c>
      <c r="S17" s="140"/>
      <c r="T17" s="140"/>
      <c r="U17" s="140"/>
      <c r="V17" s="140"/>
      <c r="W17" s="140"/>
      <c r="X17" s="140"/>
      <c r="Y17" s="140"/>
      <c r="Z17" s="40"/>
      <c r="AA17" s="140"/>
      <c r="AB17" s="40"/>
      <c r="AC17" s="40"/>
      <c r="AD17" s="40"/>
      <c r="AE17" s="40"/>
      <c r="AF17" s="149"/>
      <c r="AG17" s="35">
        <f t="shared" si="0"/>
        <v>16</v>
      </c>
      <c r="AH17" s="36">
        <f t="shared" si="1"/>
        <v>6</v>
      </c>
      <c r="AI17" s="37">
        <f t="shared" si="2"/>
        <v>7</v>
      </c>
      <c r="AJ17" s="38">
        <f t="shared" si="3"/>
        <v>0</v>
      </c>
      <c r="AK17" s="33">
        <f t="shared" si="4"/>
        <v>0</v>
      </c>
      <c r="AL17" s="33">
        <f t="shared" si="5"/>
        <v>0</v>
      </c>
      <c r="AM17" s="33">
        <f t="shared" si="6"/>
        <v>0</v>
      </c>
      <c r="AN17" s="34">
        <f t="shared" si="7"/>
        <v>7</v>
      </c>
      <c r="AO17" s="28">
        <f t="shared" si="8"/>
        <v>4</v>
      </c>
      <c r="AP17" s="29">
        <f t="shared" si="9"/>
        <v>2</v>
      </c>
      <c r="AQ17" s="29">
        <f t="shared" si="20"/>
        <v>3</v>
      </c>
      <c r="AR17" s="30">
        <f t="shared" si="21"/>
        <v>1</v>
      </c>
      <c r="BA17" s="31"/>
    </row>
    <row r="18" spans="1:53" ht="12.75">
      <c r="A18" s="19"/>
      <c r="B18" s="20" t="s">
        <v>81</v>
      </c>
      <c r="C18" s="32">
        <v>90</v>
      </c>
      <c r="D18" s="163" t="s">
        <v>45</v>
      </c>
      <c r="E18" s="163" t="s">
        <v>45</v>
      </c>
      <c r="F18" s="163" t="s">
        <v>45</v>
      </c>
      <c r="G18" s="163" t="s">
        <v>45</v>
      </c>
      <c r="H18" s="163" t="s">
        <v>45</v>
      </c>
      <c r="I18" s="163" t="s">
        <v>45</v>
      </c>
      <c r="J18" s="189" t="s">
        <v>45</v>
      </c>
      <c r="K18" s="163" t="s">
        <v>45</v>
      </c>
      <c r="L18" s="140">
        <v>45</v>
      </c>
      <c r="M18" s="140">
        <v>12</v>
      </c>
      <c r="N18" s="189" t="s">
        <v>45</v>
      </c>
      <c r="O18" s="195">
        <v>90</v>
      </c>
      <c r="P18" s="140">
        <v>15</v>
      </c>
      <c r="Q18" s="208">
        <v>90</v>
      </c>
      <c r="R18" s="242" t="s">
        <v>45</v>
      </c>
      <c r="S18" s="140"/>
      <c r="T18" s="140"/>
      <c r="U18" s="40"/>
      <c r="V18" s="140"/>
      <c r="W18" s="140"/>
      <c r="X18" s="140"/>
      <c r="Y18" s="140"/>
      <c r="Z18" s="140"/>
      <c r="AA18" s="140"/>
      <c r="AB18" s="39"/>
      <c r="AC18" s="140"/>
      <c r="AD18" s="140"/>
      <c r="AE18" s="140"/>
      <c r="AF18" s="148"/>
      <c r="AG18" s="35">
        <f t="shared" si="0"/>
        <v>16</v>
      </c>
      <c r="AH18" s="36">
        <f t="shared" si="1"/>
        <v>6</v>
      </c>
      <c r="AI18" s="37">
        <f t="shared" si="2"/>
        <v>0</v>
      </c>
      <c r="AJ18" s="38">
        <f t="shared" si="3"/>
        <v>0</v>
      </c>
      <c r="AK18" s="33">
        <f t="shared" si="4"/>
        <v>0</v>
      </c>
      <c r="AL18" s="33">
        <f t="shared" si="5"/>
        <v>0</v>
      </c>
      <c r="AM18" s="33">
        <f t="shared" si="6"/>
        <v>0</v>
      </c>
      <c r="AN18" s="34">
        <f t="shared" si="7"/>
        <v>0</v>
      </c>
      <c r="AO18" s="28">
        <f t="shared" si="8"/>
        <v>3</v>
      </c>
      <c r="AP18" s="29">
        <f t="shared" si="9"/>
        <v>3</v>
      </c>
      <c r="AQ18" s="29">
        <f t="shared" si="20"/>
        <v>3</v>
      </c>
      <c r="AR18" s="30">
        <f t="shared" si="21"/>
        <v>0</v>
      </c>
      <c r="BA18" s="31"/>
    </row>
    <row r="19" spans="1:53" ht="12.75">
      <c r="A19" s="19"/>
      <c r="B19" s="20" t="s">
        <v>73</v>
      </c>
      <c r="C19" s="32">
        <v>90</v>
      </c>
      <c r="D19" s="40" t="s">
        <v>40</v>
      </c>
      <c r="E19" s="40" t="s">
        <v>40</v>
      </c>
      <c r="F19" s="39">
        <v>24</v>
      </c>
      <c r="G19" s="40" t="s">
        <v>40</v>
      </c>
      <c r="H19" s="162">
        <v>90</v>
      </c>
      <c r="I19" s="39">
        <v>23</v>
      </c>
      <c r="J19" s="185">
        <v>90</v>
      </c>
      <c r="K19" s="162">
        <v>60</v>
      </c>
      <c r="L19" s="40" t="s">
        <v>40</v>
      </c>
      <c r="M19" s="189" t="s">
        <v>45</v>
      </c>
      <c r="N19" s="189" t="s">
        <v>45</v>
      </c>
      <c r="O19" s="194" t="s">
        <v>45</v>
      </c>
      <c r="P19" s="194" t="s">
        <v>45</v>
      </c>
      <c r="Q19" s="213" t="s">
        <v>45</v>
      </c>
      <c r="R19" s="242" t="s">
        <v>45</v>
      </c>
      <c r="S19" s="140"/>
      <c r="T19" s="140"/>
      <c r="U19" s="140"/>
      <c r="V19" s="140"/>
      <c r="W19" s="140"/>
      <c r="X19" s="140"/>
      <c r="Y19" s="140"/>
      <c r="Z19" s="140"/>
      <c r="AA19" s="140"/>
      <c r="AB19" s="39"/>
      <c r="AC19" s="140"/>
      <c r="AD19" s="140"/>
      <c r="AE19" s="140"/>
      <c r="AF19" s="148"/>
      <c r="AG19" s="35">
        <f t="shared" si="0"/>
        <v>16</v>
      </c>
      <c r="AH19" s="36">
        <f t="shared" si="1"/>
        <v>6</v>
      </c>
      <c r="AI19" s="37">
        <f t="shared" si="2"/>
        <v>4</v>
      </c>
      <c r="AJ19" s="38">
        <f t="shared" si="3"/>
        <v>0</v>
      </c>
      <c r="AK19" s="33">
        <f t="shared" si="4"/>
        <v>0</v>
      </c>
      <c r="AL19" s="33">
        <f t="shared" si="5"/>
        <v>0</v>
      </c>
      <c r="AM19" s="33">
        <f t="shared" si="6"/>
        <v>0</v>
      </c>
      <c r="AN19" s="34">
        <f t="shared" si="7"/>
        <v>4</v>
      </c>
      <c r="AO19" s="28">
        <f t="shared" si="8"/>
        <v>4</v>
      </c>
      <c r="AP19" s="29">
        <f t="shared" si="9"/>
        <v>2</v>
      </c>
      <c r="AQ19" s="29">
        <f t="shared" si="20"/>
        <v>3</v>
      </c>
      <c r="AR19" s="30">
        <f t="shared" si="21"/>
        <v>1</v>
      </c>
      <c r="BA19" s="31"/>
    </row>
    <row r="20" spans="1:53" ht="12.75">
      <c r="A20" s="19" t="s">
        <v>20</v>
      </c>
      <c r="B20" s="20" t="s">
        <v>100</v>
      </c>
      <c r="C20" s="41" t="s">
        <v>45</v>
      </c>
      <c r="D20" s="163" t="s">
        <v>45</v>
      </c>
      <c r="E20" s="163" t="s">
        <v>45</v>
      </c>
      <c r="F20" s="163" t="s">
        <v>45</v>
      </c>
      <c r="G20" s="162">
        <v>62</v>
      </c>
      <c r="H20" s="40" t="s">
        <v>36</v>
      </c>
      <c r="I20" s="162">
        <v>69</v>
      </c>
      <c r="J20" s="185">
        <v>90</v>
      </c>
      <c r="K20" s="40" t="s">
        <v>36</v>
      </c>
      <c r="L20" s="185">
        <v>58</v>
      </c>
      <c r="M20" s="185">
        <v>82</v>
      </c>
      <c r="N20" s="40" t="s">
        <v>36</v>
      </c>
      <c r="O20" s="40" t="s">
        <v>36</v>
      </c>
      <c r="P20" s="40" t="s">
        <v>40</v>
      </c>
      <c r="Q20" s="149" t="s">
        <v>36</v>
      </c>
      <c r="R20" s="242" t="s">
        <v>45</v>
      </c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8"/>
      <c r="AG20" s="35">
        <f t="shared" si="0"/>
        <v>16</v>
      </c>
      <c r="AH20" s="36">
        <f t="shared" si="1"/>
        <v>5</v>
      </c>
      <c r="AI20" s="37">
        <f t="shared" si="2"/>
        <v>6</v>
      </c>
      <c r="AJ20" s="38">
        <f t="shared" si="3"/>
        <v>5</v>
      </c>
      <c r="AK20" s="33">
        <f t="shared" si="4"/>
        <v>0</v>
      </c>
      <c r="AL20" s="33">
        <f t="shared" si="5"/>
        <v>0</v>
      </c>
      <c r="AM20" s="33">
        <f t="shared" si="6"/>
        <v>0</v>
      </c>
      <c r="AN20" s="34">
        <f t="shared" si="7"/>
        <v>1</v>
      </c>
      <c r="AO20" s="28">
        <f t="shared" si="8"/>
        <v>5</v>
      </c>
      <c r="AP20" s="29">
        <f t="shared" si="9"/>
        <v>0</v>
      </c>
      <c r="AQ20" s="29">
        <f t="shared" si="20"/>
        <v>1</v>
      </c>
      <c r="AR20" s="30">
        <f t="shared" si="21"/>
        <v>4</v>
      </c>
      <c r="BA20" s="31"/>
    </row>
    <row r="21" spans="1:53" ht="12.75">
      <c r="A21" s="19" t="s">
        <v>21</v>
      </c>
      <c r="B21" s="20" t="s">
        <v>76</v>
      </c>
      <c r="C21" s="32">
        <v>90</v>
      </c>
      <c r="D21" s="163" t="s">
        <v>45</v>
      </c>
      <c r="E21" s="163" t="s">
        <v>45</v>
      </c>
      <c r="F21" s="163" t="s">
        <v>45</v>
      </c>
      <c r="G21" s="39">
        <v>20</v>
      </c>
      <c r="H21" s="40" t="s">
        <v>40</v>
      </c>
      <c r="I21" s="163" t="s">
        <v>45</v>
      </c>
      <c r="J21" s="189" t="s">
        <v>45</v>
      </c>
      <c r="K21" s="163" t="s">
        <v>45</v>
      </c>
      <c r="L21" s="189" t="s">
        <v>45</v>
      </c>
      <c r="M21" s="140">
        <v>8</v>
      </c>
      <c r="N21" s="140">
        <v>0</v>
      </c>
      <c r="O21" s="194" t="s">
        <v>45</v>
      </c>
      <c r="P21" s="194" t="s">
        <v>45</v>
      </c>
      <c r="Q21" s="213" t="s">
        <v>45</v>
      </c>
      <c r="R21" s="242" t="s">
        <v>45</v>
      </c>
      <c r="S21" s="140"/>
      <c r="T21" s="140"/>
      <c r="U21" s="140"/>
      <c r="V21" s="140"/>
      <c r="W21" s="140"/>
      <c r="X21" s="140"/>
      <c r="Y21" s="140"/>
      <c r="Z21" s="140"/>
      <c r="AA21" s="140"/>
      <c r="AB21" s="39"/>
      <c r="AC21" s="140"/>
      <c r="AD21" s="140"/>
      <c r="AE21" s="140"/>
      <c r="AF21" s="148"/>
      <c r="AG21" s="35">
        <f t="shared" si="0"/>
        <v>16</v>
      </c>
      <c r="AH21" s="36">
        <f t="shared" si="1"/>
        <v>4</v>
      </c>
      <c r="AI21" s="37">
        <f t="shared" si="2"/>
        <v>1</v>
      </c>
      <c r="AJ21" s="38">
        <f t="shared" si="3"/>
        <v>0</v>
      </c>
      <c r="AK21" s="33">
        <f t="shared" si="4"/>
        <v>0</v>
      </c>
      <c r="AL21" s="33">
        <f t="shared" si="5"/>
        <v>0</v>
      </c>
      <c r="AM21" s="33">
        <f t="shared" si="6"/>
        <v>0</v>
      </c>
      <c r="AN21" s="34">
        <f t="shared" si="7"/>
        <v>1</v>
      </c>
      <c r="AO21" s="28">
        <f t="shared" si="8"/>
        <v>1</v>
      </c>
      <c r="AP21" s="29">
        <f t="shared" si="9"/>
        <v>3</v>
      </c>
      <c r="AQ21" s="29">
        <f t="shared" si="20"/>
        <v>1</v>
      </c>
      <c r="AR21" s="30">
        <f t="shared" si="21"/>
        <v>0</v>
      </c>
      <c r="BA21" s="31"/>
    </row>
    <row r="22" spans="1:53" ht="12.75">
      <c r="A22" s="19"/>
      <c r="B22" s="20" t="s">
        <v>101</v>
      </c>
      <c r="C22" s="126" t="s">
        <v>45</v>
      </c>
      <c r="D22" s="164" t="s">
        <v>45</v>
      </c>
      <c r="E22" s="164" t="s">
        <v>45</v>
      </c>
      <c r="F22" s="164" t="s">
        <v>45</v>
      </c>
      <c r="G22" s="164" t="s">
        <v>45</v>
      </c>
      <c r="H22" s="164" t="s">
        <v>45</v>
      </c>
      <c r="I22" s="174">
        <v>90</v>
      </c>
      <c r="J22" s="186">
        <v>90</v>
      </c>
      <c r="K22" s="174">
        <v>90</v>
      </c>
      <c r="L22" s="186">
        <v>90</v>
      </c>
      <c r="M22" s="184" t="s">
        <v>45</v>
      </c>
      <c r="N22" s="184" t="s">
        <v>45</v>
      </c>
      <c r="O22" s="193" t="s">
        <v>45</v>
      </c>
      <c r="P22" s="193" t="s">
        <v>45</v>
      </c>
      <c r="Q22" s="205" t="s">
        <v>36</v>
      </c>
      <c r="R22" s="231" t="s">
        <v>45</v>
      </c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54"/>
      <c r="AG22" s="35">
        <f t="shared" si="0"/>
        <v>16</v>
      </c>
      <c r="AH22" s="36">
        <f t="shared" si="1"/>
        <v>4</v>
      </c>
      <c r="AI22" s="37">
        <f t="shared" si="2"/>
        <v>1</v>
      </c>
      <c r="AJ22" s="38">
        <f t="shared" si="3"/>
        <v>1</v>
      </c>
      <c r="AK22" s="33">
        <f t="shared" si="4"/>
        <v>0</v>
      </c>
      <c r="AL22" s="33">
        <f t="shared" si="5"/>
        <v>0</v>
      </c>
      <c r="AM22" s="33">
        <f t="shared" si="6"/>
        <v>0</v>
      </c>
      <c r="AN22" s="34">
        <f t="shared" si="7"/>
        <v>0</v>
      </c>
      <c r="AO22" s="28">
        <f t="shared" si="8"/>
        <v>4</v>
      </c>
      <c r="AP22" s="29">
        <f t="shared" si="9"/>
        <v>0</v>
      </c>
      <c r="AQ22" s="29">
        <f t="shared" si="20"/>
        <v>4</v>
      </c>
      <c r="AR22" s="30">
        <f t="shared" si="21"/>
        <v>0</v>
      </c>
      <c r="BA22" s="31"/>
    </row>
    <row r="23" spans="1:53" ht="12.75">
      <c r="A23" s="19" t="s">
        <v>23</v>
      </c>
      <c r="B23" s="20" t="s">
        <v>79</v>
      </c>
      <c r="C23" s="177">
        <v>90</v>
      </c>
      <c r="D23" s="164" t="s">
        <v>45</v>
      </c>
      <c r="E23" s="164" t="s">
        <v>45</v>
      </c>
      <c r="F23" s="164" t="s">
        <v>45</v>
      </c>
      <c r="G23" s="164" t="s">
        <v>45</v>
      </c>
      <c r="H23" s="164" t="s">
        <v>45</v>
      </c>
      <c r="I23" s="164" t="s">
        <v>45</v>
      </c>
      <c r="J23" s="184" t="s">
        <v>45</v>
      </c>
      <c r="K23" s="164" t="s">
        <v>45</v>
      </c>
      <c r="L23" s="164" t="s">
        <v>45</v>
      </c>
      <c r="M23" s="184" t="s">
        <v>45</v>
      </c>
      <c r="N23" s="184" t="s">
        <v>45</v>
      </c>
      <c r="O23" s="193" t="s">
        <v>45</v>
      </c>
      <c r="P23" s="197">
        <v>90</v>
      </c>
      <c r="Q23" s="210">
        <v>90</v>
      </c>
      <c r="R23" s="231" t="s">
        <v>45</v>
      </c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54"/>
      <c r="AG23" s="35">
        <f>COUNTA(C23:AF23)</f>
        <v>16</v>
      </c>
      <c r="AH23" s="36">
        <f aca="true" t="shared" si="22" ref="AH23:AH40">COUNT(C23:AF23)</f>
        <v>3</v>
      </c>
      <c r="AI23" s="37">
        <f aca="true" t="shared" si="23" ref="AI23:AI40">COUNTA(C23:AF23)-COUNT(C23:AF23)-COUNTIF(C23:AF23,"N")</f>
        <v>0</v>
      </c>
      <c r="AJ23" s="38">
        <f aca="true" t="shared" si="24" ref="AJ23:AJ40">COUNTIF(C23:AF23,"S")</f>
        <v>0</v>
      </c>
      <c r="AK23" s="33">
        <f aca="true" t="shared" si="25" ref="AK23:AK40">COUNTIF(C23:AF23,"F")</f>
        <v>0</v>
      </c>
      <c r="AL23" s="33">
        <f aca="true" t="shared" si="26" ref="AL23:AL40">COUNTIF(C23:AF23,"K")</f>
        <v>0</v>
      </c>
      <c r="AM23" s="33">
        <f aca="true" t="shared" si="27" ref="AM23:AM40">COUNTIF(C23:AF23,"E")</f>
        <v>0</v>
      </c>
      <c r="AN23" s="34">
        <f aca="true" t="shared" si="28" ref="AN23:AN40">COUNTIF(C23:AF23,"H")</f>
        <v>0</v>
      </c>
      <c r="AO23" s="28">
        <f>COUNTIF(C23:AF23,"&gt;45")</f>
        <v>3</v>
      </c>
      <c r="AP23" s="29">
        <f>COUNTIF(C23:AF23,"&lt;46")</f>
        <v>0</v>
      </c>
      <c r="AQ23" s="29">
        <f aca="true" t="shared" si="29" ref="AQ23:AQ40">COUNTIF(C23:AF23,90)</f>
        <v>3</v>
      </c>
      <c r="AR23" s="30">
        <f aca="true" t="shared" si="30" ref="AR23:AR40">COUNTIF(C23:AF23,"&gt;45")-COUNTIF(C23:AF23,90)</f>
        <v>0</v>
      </c>
      <c r="BA23" s="31"/>
    </row>
    <row r="24" spans="1:53" ht="12.75">
      <c r="A24" s="19"/>
      <c r="B24" s="20" t="s">
        <v>88</v>
      </c>
      <c r="C24" s="157" t="s">
        <v>40</v>
      </c>
      <c r="D24" s="129" t="s">
        <v>40</v>
      </c>
      <c r="E24" s="129" t="s">
        <v>40</v>
      </c>
      <c r="F24" s="174">
        <v>90</v>
      </c>
      <c r="G24" s="129" t="s">
        <v>40</v>
      </c>
      <c r="H24" s="129" t="s">
        <v>40</v>
      </c>
      <c r="I24" s="174">
        <v>90</v>
      </c>
      <c r="J24" s="129" t="s">
        <v>40</v>
      </c>
      <c r="K24" s="129" t="s">
        <v>40</v>
      </c>
      <c r="L24" s="129" t="s">
        <v>40</v>
      </c>
      <c r="M24" s="129" t="s">
        <v>40</v>
      </c>
      <c r="N24" s="134">
        <v>45</v>
      </c>
      <c r="O24" s="129" t="s">
        <v>40</v>
      </c>
      <c r="P24" s="129" t="s">
        <v>40</v>
      </c>
      <c r="Q24" s="153" t="s">
        <v>40</v>
      </c>
      <c r="R24" s="231" t="s">
        <v>45</v>
      </c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54"/>
      <c r="AG24" s="35">
        <f>COUNTA(C24:AF24)</f>
        <v>16</v>
      </c>
      <c r="AH24" s="36">
        <f t="shared" si="22"/>
        <v>3</v>
      </c>
      <c r="AI24" s="37">
        <f t="shared" si="23"/>
        <v>12</v>
      </c>
      <c r="AJ24" s="38">
        <f t="shared" si="24"/>
        <v>0</v>
      </c>
      <c r="AK24" s="33">
        <f t="shared" si="25"/>
        <v>0</v>
      </c>
      <c r="AL24" s="33">
        <f t="shared" si="26"/>
        <v>0</v>
      </c>
      <c r="AM24" s="33">
        <f t="shared" si="27"/>
        <v>0</v>
      </c>
      <c r="AN24" s="34">
        <f t="shared" si="28"/>
        <v>12</v>
      </c>
      <c r="AO24" s="28">
        <f>COUNTIF(C24:AF24,"&gt;45")</f>
        <v>2</v>
      </c>
      <c r="AP24" s="29">
        <f>COUNTIF(C24:AF24,"&lt;46")</f>
        <v>1</v>
      </c>
      <c r="AQ24" s="29">
        <f t="shared" si="29"/>
        <v>2</v>
      </c>
      <c r="AR24" s="30">
        <f t="shared" si="30"/>
        <v>0</v>
      </c>
      <c r="BA24" s="31"/>
    </row>
    <row r="25" spans="1:53" ht="12.75">
      <c r="A25" s="19"/>
      <c r="B25" s="20" t="s">
        <v>83</v>
      </c>
      <c r="C25" s="157" t="s">
        <v>40</v>
      </c>
      <c r="D25" s="174">
        <v>90</v>
      </c>
      <c r="E25" s="174">
        <v>90</v>
      </c>
      <c r="F25" s="129" t="s">
        <v>36</v>
      </c>
      <c r="G25" s="129" t="s">
        <v>36</v>
      </c>
      <c r="H25" s="129" t="s">
        <v>36</v>
      </c>
      <c r="I25" s="129" t="s">
        <v>36</v>
      </c>
      <c r="J25" s="129" t="s">
        <v>36</v>
      </c>
      <c r="K25" s="129" t="s">
        <v>36</v>
      </c>
      <c r="L25" s="129" t="s">
        <v>36</v>
      </c>
      <c r="M25" s="129" t="s">
        <v>36</v>
      </c>
      <c r="N25" s="129" t="s">
        <v>36</v>
      </c>
      <c r="O25" s="191" t="s">
        <v>36</v>
      </c>
      <c r="P25" s="191" t="s">
        <v>36</v>
      </c>
      <c r="Q25" s="205" t="s">
        <v>36</v>
      </c>
      <c r="R25" s="241">
        <v>90</v>
      </c>
      <c r="S25" s="129"/>
      <c r="T25" s="129"/>
      <c r="U25" s="134"/>
      <c r="V25" s="129"/>
      <c r="W25" s="129"/>
      <c r="X25" s="134"/>
      <c r="Y25" s="134"/>
      <c r="Z25" s="134"/>
      <c r="AA25" s="134"/>
      <c r="AB25" s="127"/>
      <c r="AC25" s="129"/>
      <c r="AD25" s="129"/>
      <c r="AE25" s="134"/>
      <c r="AF25" s="154"/>
      <c r="AG25" s="35">
        <f>COUNTA(C25:AF25)</f>
        <v>16</v>
      </c>
      <c r="AH25" s="36">
        <f t="shared" si="22"/>
        <v>3</v>
      </c>
      <c r="AI25" s="37">
        <f t="shared" si="23"/>
        <v>13</v>
      </c>
      <c r="AJ25" s="38">
        <f t="shared" si="24"/>
        <v>12</v>
      </c>
      <c r="AK25" s="33">
        <f t="shared" si="25"/>
        <v>0</v>
      </c>
      <c r="AL25" s="33">
        <f t="shared" si="26"/>
        <v>0</v>
      </c>
      <c r="AM25" s="33">
        <f t="shared" si="27"/>
        <v>0</v>
      </c>
      <c r="AN25" s="34">
        <f t="shared" si="28"/>
        <v>1</v>
      </c>
      <c r="AO25" s="28">
        <f>COUNTIF(C25:AF25,"&gt;45")</f>
        <v>3</v>
      </c>
      <c r="AP25" s="29">
        <f>COUNTIF(C25:AF25,"&lt;46")</f>
        <v>0</v>
      </c>
      <c r="AQ25" s="29">
        <f t="shared" si="29"/>
        <v>3</v>
      </c>
      <c r="AR25" s="30">
        <f t="shared" si="30"/>
        <v>0</v>
      </c>
      <c r="BA25" s="31"/>
    </row>
    <row r="26" spans="1:53" ht="12.75">
      <c r="A26" s="19" t="s">
        <v>26</v>
      </c>
      <c r="B26" s="20" t="s">
        <v>105</v>
      </c>
      <c r="C26" s="126" t="s">
        <v>45</v>
      </c>
      <c r="D26" s="164" t="s">
        <v>45</v>
      </c>
      <c r="E26" s="164" t="s">
        <v>45</v>
      </c>
      <c r="F26" s="164" t="s">
        <v>45</v>
      </c>
      <c r="G26" s="164" t="s">
        <v>45</v>
      </c>
      <c r="H26" s="164" t="s">
        <v>45</v>
      </c>
      <c r="I26" s="164" t="s">
        <v>45</v>
      </c>
      <c r="J26" s="184" t="s">
        <v>45</v>
      </c>
      <c r="K26" s="164" t="s">
        <v>45</v>
      </c>
      <c r="L26" s="174">
        <v>90</v>
      </c>
      <c r="M26" s="186">
        <v>82</v>
      </c>
      <c r="N26" s="184" t="s">
        <v>45</v>
      </c>
      <c r="O26" s="193" t="s">
        <v>45</v>
      </c>
      <c r="P26" s="193" t="s">
        <v>45</v>
      </c>
      <c r="Q26" s="205" t="s">
        <v>40</v>
      </c>
      <c r="R26" s="231" t="s">
        <v>45</v>
      </c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54"/>
      <c r="AG26" s="35">
        <f>COUNTA(C25:AF25)</f>
        <v>16</v>
      </c>
      <c r="AH26" s="36">
        <f t="shared" si="22"/>
        <v>2</v>
      </c>
      <c r="AI26" s="37">
        <f t="shared" si="23"/>
        <v>1</v>
      </c>
      <c r="AJ26" s="38">
        <f t="shared" si="24"/>
        <v>0</v>
      </c>
      <c r="AK26" s="33">
        <f t="shared" si="25"/>
        <v>0</v>
      </c>
      <c r="AL26" s="33">
        <f t="shared" si="26"/>
        <v>0</v>
      </c>
      <c r="AM26" s="33">
        <f t="shared" si="27"/>
        <v>0</v>
      </c>
      <c r="AN26" s="34">
        <f t="shared" si="28"/>
        <v>1</v>
      </c>
      <c r="AO26" s="28">
        <f>COUNTIF(C26:AF26,"&gt;45")</f>
        <v>2</v>
      </c>
      <c r="AP26" s="29">
        <f>COUNTIF(C26:AF26,"&lt;46")</f>
        <v>0</v>
      </c>
      <c r="AQ26" s="29">
        <f t="shared" si="29"/>
        <v>1</v>
      </c>
      <c r="AR26" s="30">
        <f t="shared" si="30"/>
        <v>1</v>
      </c>
      <c r="BA26" s="31"/>
    </row>
    <row r="27" spans="1:53" ht="12.75">
      <c r="A27" s="19"/>
      <c r="B27" s="20" t="s">
        <v>86</v>
      </c>
      <c r="C27" s="157" t="s">
        <v>40</v>
      </c>
      <c r="D27" s="129" t="s">
        <v>40</v>
      </c>
      <c r="E27" s="174">
        <v>90</v>
      </c>
      <c r="F27" s="187">
        <v>25</v>
      </c>
      <c r="G27" s="129" t="s">
        <v>39</v>
      </c>
      <c r="H27" s="129" t="s">
        <v>40</v>
      </c>
      <c r="I27" s="129" t="s">
        <v>40</v>
      </c>
      <c r="J27" s="129" t="s">
        <v>40</v>
      </c>
      <c r="K27" s="164" t="s">
        <v>45</v>
      </c>
      <c r="L27" s="184" t="s">
        <v>45</v>
      </c>
      <c r="M27" s="184" t="s">
        <v>45</v>
      </c>
      <c r="N27" s="164" t="s">
        <v>45</v>
      </c>
      <c r="O27" s="193" t="s">
        <v>45</v>
      </c>
      <c r="P27" s="193" t="s">
        <v>45</v>
      </c>
      <c r="Q27" s="211" t="s">
        <v>45</v>
      </c>
      <c r="R27" s="226" t="s">
        <v>45</v>
      </c>
      <c r="S27" s="129"/>
      <c r="T27" s="129"/>
      <c r="U27" s="129"/>
      <c r="V27" s="129"/>
      <c r="W27" s="129"/>
      <c r="X27" s="134"/>
      <c r="Y27" s="129"/>
      <c r="Z27" s="129"/>
      <c r="AA27" s="129"/>
      <c r="AB27" s="129"/>
      <c r="AC27" s="129"/>
      <c r="AD27" s="129"/>
      <c r="AE27" s="129"/>
      <c r="AF27" s="152"/>
      <c r="AG27" s="35">
        <f>COUNTA(C27:AF27)</f>
        <v>16</v>
      </c>
      <c r="AH27" s="36">
        <f t="shared" si="22"/>
        <v>2</v>
      </c>
      <c r="AI27" s="37">
        <f t="shared" si="23"/>
        <v>6</v>
      </c>
      <c r="AJ27" s="38">
        <f t="shared" si="24"/>
        <v>0</v>
      </c>
      <c r="AK27" s="33">
        <f t="shared" si="25"/>
        <v>0</v>
      </c>
      <c r="AL27" s="33">
        <f t="shared" si="26"/>
        <v>0</v>
      </c>
      <c r="AM27" s="33">
        <f t="shared" si="27"/>
        <v>1</v>
      </c>
      <c r="AN27" s="34">
        <f t="shared" si="28"/>
        <v>5</v>
      </c>
      <c r="AO27" s="28">
        <f>COUNTIF(C27:AF27,"&gt;45")+1</f>
        <v>2</v>
      </c>
      <c r="AP27" s="29">
        <f>COUNTIF(C27:AF27,"&lt;46")-1</f>
        <v>0</v>
      </c>
      <c r="AQ27" s="29">
        <f t="shared" si="29"/>
        <v>1</v>
      </c>
      <c r="AR27" s="30">
        <f t="shared" si="30"/>
        <v>0</v>
      </c>
      <c r="BA27" s="31"/>
    </row>
    <row r="28" spans="1:53" ht="12.75">
      <c r="A28" s="19"/>
      <c r="B28" s="20" t="s">
        <v>82</v>
      </c>
      <c r="C28" s="177">
        <v>90</v>
      </c>
      <c r="D28" s="126" t="s">
        <v>45</v>
      </c>
      <c r="E28" s="126" t="s">
        <v>45</v>
      </c>
      <c r="F28" s="126" t="s">
        <v>45</v>
      </c>
      <c r="G28" s="126" t="s">
        <v>45</v>
      </c>
      <c r="H28" s="133">
        <v>16</v>
      </c>
      <c r="I28" s="126" t="s">
        <v>45</v>
      </c>
      <c r="J28" s="230" t="s">
        <v>45</v>
      </c>
      <c r="K28" s="126" t="s">
        <v>45</v>
      </c>
      <c r="L28" s="230" t="s">
        <v>45</v>
      </c>
      <c r="M28" s="164" t="s">
        <v>45</v>
      </c>
      <c r="N28" s="184" t="s">
        <v>45</v>
      </c>
      <c r="O28" s="193" t="s">
        <v>45</v>
      </c>
      <c r="P28" s="193" t="s">
        <v>45</v>
      </c>
      <c r="Q28" s="211" t="s">
        <v>45</v>
      </c>
      <c r="R28" s="226" t="s">
        <v>45</v>
      </c>
      <c r="S28" s="129"/>
      <c r="T28" s="134"/>
      <c r="U28" s="134"/>
      <c r="V28" s="129"/>
      <c r="W28" s="134"/>
      <c r="X28" s="134"/>
      <c r="Y28" s="129"/>
      <c r="Z28" s="134"/>
      <c r="AA28" s="134"/>
      <c r="AB28" s="129"/>
      <c r="AC28" s="134"/>
      <c r="AD28" s="129"/>
      <c r="AE28" s="129"/>
      <c r="AF28" s="152"/>
      <c r="AG28" s="35">
        <f>COUNTA(C28:AF28)</f>
        <v>16</v>
      </c>
      <c r="AH28" s="36">
        <f t="shared" si="22"/>
        <v>2</v>
      </c>
      <c r="AI28" s="37">
        <f t="shared" si="23"/>
        <v>0</v>
      </c>
      <c r="AJ28" s="38">
        <f t="shared" si="24"/>
        <v>0</v>
      </c>
      <c r="AK28" s="33">
        <f t="shared" si="25"/>
        <v>0</v>
      </c>
      <c r="AL28" s="33">
        <f t="shared" si="26"/>
        <v>0</v>
      </c>
      <c r="AM28" s="33">
        <f t="shared" si="27"/>
        <v>0</v>
      </c>
      <c r="AN28" s="34">
        <f t="shared" si="28"/>
        <v>0</v>
      </c>
      <c r="AO28" s="28">
        <f aca="true" t="shared" si="31" ref="AO28:AO40">COUNTIF(C28:AF28,"&gt;45")</f>
        <v>1</v>
      </c>
      <c r="AP28" s="29">
        <f aca="true" t="shared" si="32" ref="AP28:AP40">COUNTIF(C28:AF28,"&lt;46")</f>
        <v>1</v>
      </c>
      <c r="AQ28" s="29">
        <f t="shared" si="29"/>
        <v>1</v>
      </c>
      <c r="AR28" s="30">
        <f t="shared" si="30"/>
        <v>0</v>
      </c>
      <c r="BA28" s="31"/>
    </row>
    <row r="29" spans="1:53" ht="12.75">
      <c r="A29" s="19"/>
      <c r="B29" s="20" t="s">
        <v>103</v>
      </c>
      <c r="C29" s="126" t="s">
        <v>45</v>
      </c>
      <c r="D29" s="164" t="s">
        <v>45</v>
      </c>
      <c r="E29" s="164" t="s">
        <v>45</v>
      </c>
      <c r="F29" s="164" t="s">
        <v>45</v>
      </c>
      <c r="G29" s="164" t="s">
        <v>45</v>
      </c>
      <c r="H29" s="164" t="s">
        <v>45</v>
      </c>
      <c r="I29" s="164" t="s">
        <v>45</v>
      </c>
      <c r="J29" s="186">
        <v>90</v>
      </c>
      <c r="K29" s="164" t="s">
        <v>45</v>
      </c>
      <c r="L29" s="164" t="s">
        <v>45</v>
      </c>
      <c r="M29" s="184" t="s">
        <v>45</v>
      </c>
      <c r="N29" s="184" t="s">
        <v>45</v>
      </c>
      <c r="O29" s="193" t="s">
        <v>45</v>
      </c>
      <c r="P29" s="193" t="s">
        <v>45</v>
      </c>
      <c r="Q29" s="210">
        <v>90</v>
      </c>
      <c r="R29" s="231" t="s">
        <v>45</v>
      </c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54"/>
      <c r="AG29" s="35">
        <f>COUNTA(C28:AF28)</f>
        <v>16</v>
      </c>
      <c r="AH29" s="36">
        <f t="shared" si="22"/>
        <v>2</v>
      </c>
      <c r="AI29" s="37">
        <f t="shared" si="23"/>
        <v>0</v>
      </c>
      <c r="AJ29" s="38">
        <f t="shared" si="24"/>
        <v>0</v>
      </c>
      <c r="AK29" s="33">
        <f t="shared" si="25"/>
        <v>0</v>
      </c>
      <c r="AL29" s="33">
        <f t="shared" si="26"/>
        <v>0</v>
      </c>
      <c r="AM29" s="33">
        <f t="shared" si="27"/>
        <v>0</v>
      </c>
      <c r="AN29" s="34">
        <f t="shared" si="28"/>
        <v>0</v>
      </c>
      <c r="AO29" s="28">
        <f t="shared" si="31"/>
        <v>2</v>
      </c>
      <c r="AP29" s="29">
        <f t="shared" si="32"/>
        <v>0</v>
      </c>
      <c r="AQ29" s="29">
        <f t="shared" si="29"/>
        <v>2</v>
      </c>
      <c r="AR29" s="30">
        <f t="shared" si="30"/>
        <v>0</v>
      </c>
      <c r="BA29" s="31"/>
    </row>
    <row r="30" spans="1:53" ht="12.75">
      <c r="A30" s="19"/>
      <c r="B30" s="20" t="s">
        <v>107</v>
      </c>
      <c r="C30" s="157" t="s">
        <v>36</v>
      </c>
      <c r="D30" s="129" t="s">
        <v>36</v>
      </c>
      <c r="E30" s="129" t="s">
        <v>36</v>
      </c>
      <c r="F30" s="129" t="s">
        <v>36</v>
      </c>
      <c r="G30" s="129" t="s">
        <v>36</v>
      </c>
      <c r="H30" s="129" t="s">
        <v>36</v>
      </c>
      <c r="I30" s="129" t="s">
        <v>36</v>
      </c>
      <c r="J30" s="129" t="s">
        <v>36</v>
      </c>
      <c r="K30" s="129" t="s">
        <v>36</v>
      </c>
      <c r="L30" s="129" t="s">
        <v>36</v>
      </c>
      <c r="M30" s="134">
        <v>32</v>
      </c>
      <c r="N30" s="134">
        <v>1</v>
      </c>
      <c r="O30" s="191" t="s">
        <v>36</v>
      </c>
      <c r="P30" s="191" t="s">
        <v>36</v>
      </c>
      <c r="Q30" s="205" t="s">
        <v>36</v>
      </c>
      <c r="R30" s="221" t="s">
        <v>36</v>
      </c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54"/>
      <c r="AG30" s="35">
        <f>COUNTA(C29:AF29)</f>
        <v>16</v>
      </c>
      <c r="AH30" s="36">
        <f t="shared" si="22"/>
        <v>2</v>
      </c>
      <c r="AI30" s="37">
        <f t="shared" si="23"/>
        <v>14</v>
      </c>
      <c r="AJ30" s="38">
        <f t="shared" si="24"/>
        <v>14</v>
      </c>
      <c r="AK30" s="33">
        <f t="shared" si="25"/>
        <v>0</v>
      </c>
      <c r="AL30" s="33">
        <f t="shared" si="26"/>
        <v>0</v>
      </c>
      <c r="AM30" s="33">
        <f t="shared" si="27"/>
        <v>0</v>
      </c>
      <c r="AN30" s="34">
        <f t="shared" si="28"/>
        <v>0</v>
      </c>
      <c r="AO30" s="28">
        <f t="shared" si="31"/>
        <v>0</v>
      </c>
      <c r="AP30" s="29">
        <f t="shared" si="32"/>
        <v>2</v>
      </c>
      <c r="AQ30" s="29">
        <f t="shared" si="29"/>
        <v>0</v>
      </c>
      <c r="AR30" s="30">
        <f t="shared" si="30"/>
        <v>0</v>
      </c>
      <c r="BA30" s="31"/>
    </row>
    <row r="31" spans="1:53" ht="12.75">
      <c r="A31" s="19" t="s">
        <v>31</v>
      </c>
      <c r="B31" s="20" t="s">
        <v>114</v>
      </c>
      <c r="C31" s="126" t="s">
        <v>45</v>
      </c>
      <c r="D31" s="164" t="s">
        <v>45</v>
      </c>
      <c r="E31" s="164" t="s">
        <v>45</v>
      </c>
      <c r="F31" s="164" t="s">
        <v>45</v>
      </c>
      <c r="G31" s="164" t="s">
        <v>45</v>
      </c>
      <c r="H31" s="164" t="s">
        <v>45</v>
      </c>
      <c r="I31" s="164" t="s">
        <v>45</v>
      </c>
      <c r="J31" s="164" t="s">
        <v>45</v>
      </c>
      <c r="K31" s="164" t="s">
        <v>45</v>
      </c>
      <c r="L31" s="164" t="s">
        <v>45</v>
      </c>
      <c r="M31" s="164" t="s">
        <v>45</v>
      </c>
      <c r="N31" s="164" t="s">
        <v>45</v>
      </c>
      <c r="O31" s="164" t="s">
        <v>45</v>
      </c>
      <c r="P31" s="164" t="s">
        <v>45</v>
      </c>
      <c r="Q31" s="233" t="s">
        <v>45</v>
      </c>
      <c r="R31" s="241">
        <v>90</v>
      </c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54"/>
      <c r="AG31" s="35">
        <f aca="true" t="shared" si="33" ref="AG31:AG37">COUNTA(C31:AF31)</f>
        <v>16</v>
      </c>
      <c r="AH31" s="36">
        <f t="shared" si="22"/>
        <v>1</v>
      </c>
      <c r="AI31" s="37">
        <f t="shared" si="23"/>
        <v>0</v>
      </c>
      <c r="AJ31" s="38">
        <f t="shared" si="24"/>
        <v>0</v>
      </c>
      <c r="AK31" s="33">
        <f t="shared" si="25"/>
        <v>0</v>
      </c>
      <c r="AL31" s="33">
        <f t="shared" si="26"/>
        <v>0</v>
      </c>
      <c r="AM31" s="33">
        <f t="shared" si="27"/>
        <v>0</v>
      </c>
      <c r="AN31" s="34">
        <f t="shared" si="28"/>
        <v>0</v>
      </c>
      <c r="AO31" s="28">
        <f t="shared" si="31"/>
        <v>1</v>
      </c>
      <c r="AP31" s="29">
        <f t="shared" si="32"/>
        <v>0</v>
      </c>
      <c r="AQ31" s="29">
        <f t="shared" si="29"/>
        <v>1</v>
      </c>
      <c r="AR31" s="30">
        <f t="shared" si="30"/>
        <v>0</v>
      </c>
      <c r="BA31" s="31"/>
    </row>
    <row r="32" spans="1:53" ht="12.75">
      <c r="A32" s="19"/>
      <c r="B32" s="20" t="s">
        <v>115</v>
      </c>
      <c r="C32" s="126" t="s">
        <v>45</v>
      </c>
      <c r="D32" s="164" t="s">
        <v>45</v>
      </c>
      <c r="E32" s="164" t="s">
        <v>45</v>
      </c>
      <c r="F32" s="164" t="s">
        <v>45</v>
      </c>
      <c r="G32" s="164" t="s">
        <v>45</v>
      </c>
      <c r="H32" s="164" t="s">
        <v>45</v>
      </c>
      <c r="I32" s="164" t="s">
        <v>45</v>
      </c>
      <c r="J32" s="164" t="s">
        <v>45</v>
      </c>
      <c r="K32" s="164" t="s">
        <v>45</v>
      </c>
      <c r="L32" s="164" t="s">
        <v>45</v>
      </c>
      <c r="M32" s="164" t="s">
        <v>45</v>
      </c>
      <c r="N32" s="164" t="s">
        <v>45</v>
      </c>
      <c r="O32" s="164" t="s">
        <v>45</v>
      </c>
      <c r="P32" s="164" t="s">
        <v>45</v>
      </c>
      <c r="Q32" s="233" t="s">
        <v>45</v>
      </c>
      <c r="R32" s="241">
        <v>90</v>
      </c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54"/>
      <c r="AG32" s="35">
        <f t="shared" si="33"/>
        <v>16</v>
      </c>
      <c r="AH32" s="36">
        <f t="shared" si="22"/>
        <v>1</v>
      </c>
      <c r="AI32" s="37">
        <f t="shared" si="23"/>
        <v>0</v>
      </c>
      <c r="AJ32" s="38">
        <f t="shared" si="24"/>
        <v>0</v>
      </c>
      <c r="AK32" s="33">
        <f t="shared" si="25"/>
        <v>0</v>
      </c>
      <c r="AL32" s="33">
        <f t="shared" si="26"/>
        <v>0</v>
      </c>
      <c r="AM32" s="33">
        <f t="shared" si="27"/>
        <v>0</v>
      </c>
      <c r="AN32" s="34">
        <f t="shared" si="28"/>
        <v>0</v>
      </c>
      <c r="AO32" s="28">
        <f t="shared" si="31"/>
        <v>1</v>
      </c>
      <c r="AP32" s="29">
        <f t="shared" si="32"/>
        <v>0</v>
      </c>
      <c r="AQ32" s="29">
        <f t="shared" si="29"/>
        <v>1</v>
      </c>
      <c r="AR32" s="30">
        <f t="shared" si="30"/>
        <v>0</v>
      </c>
      <c r="BA32" s="31"/>
    </row>
    <row r="33" spans="1:53" ht="12.75">
      <c r="A33" s="19"/>
      <c r="B33" s="20" t="s">
        <v>112</v>
      </c>
      <c r="C33" s="126" t="s">
        <v>45</v>
      </c>
      <c r="D33" s="126" t="s">
        <v>45</v>
      </c>
      <c r="E33" s="126" t="s">
        <v>45</v>
      </c>
      <c r="F33" s="126" t="s">
        <v>45</v>
      </c>
      <c r="G33" s="126" t="s">
        <v>45</v>
      </c>
      <c r="H33" s="126" t="s">
        <v>45</v>
      </c>
      <c r="I33" s="126" t="s">
        <v>45</v>
      </c>
      <c r="J33" s="126" t="s">
        <v>45</v>
      </c>
      <c r="K33" s="126" t="s">
        <v>45</v>
      </c>
      <c r="L33" s="126" t="s">
        <v>45</v>
      </c>
      <c r="M33" s="126" t="s">
        <v>45</v>
      </c>
      <c r="N33" s="126" t="s">
        <v>45</v>
      </c>
      <c r="O33" s="126" t="s">
        <v>45</v>
      </c>
      <c r="P33" s="126" t="s">
        <v>45</v>
      </c>
      <c r="Q33" s="126" t="s">
        <v>45</v>
      </c>
      <c r="R33" s="151">
        <v>20</v>
      </c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54"/>
      <c r="AG33" s="35">
        <f t="shared" si="33"/>
        <v>16</v>
      </c>
      <c r="AH33" s="36">
        <f t="shared" si="22"/>
        <v>1</v>
      </c>
      <c r="AI33" s="37">
        <f t="shared" si="23"/>
        <v>0</v>
      </c>
      <c r="AJ33" s="38">
        <f t="shared" si="24"/>
        <v>0</v>
      </c>
      <c r="AK33" s="33">
        <f t="shared" si="25"/>
        <v>0</v>
      </c>
      <c r="AL33" s="33">
        <f t="shared" si="26"/>
        <v>0</v>
      </c>
      <c r="AM33" s="33">
        <f t="shared" si="27"/>
        <v>0</v>
      </c>
      <c r="AN33" s="34">
        <f t="shared" si="28"/>
        <v>0</v>
      </c>
      <c r="AO33" s="28">
        <f t="shared" si="31"/>
        <v>0</v>
      </c>
      <c r="AP33" s="29">
        <f t="shared" si="32"/>
        <v>1</v>
      </c>
      <c r="AQ33" s="29">
        <f t="shared" si="29"/>
        <v>0</v>
      </c>
      <c r="AR33" s="30">
        <f t="shared" si="30"/>
        <v>0</v>
      </c>
      <c r="BA33" s="31"/>
    </row>
    <row r="34" spans="1:53" ht="12.75">
      <c r="A34" s="19"/>
      <c r="B34" s="20" t="s">
        <v>113</v>
      </c>
      <c r="C34" s="126" t="s">
        <v>45</v>
      </c>
      <c r="D34" s="126" t="s">
        <v>45</v>
      </c>
      <c r="E34" s="126" t="s">
        <v>45</v>
      </c>
      <c r="F34" s="126" t="s">
        <v>45</v>
      </c>
      <c r="G34" s="126" t="s">
        <v>45</v>
      </c>
      <c r="H34" s="126" t="s">
        <v>45</v>
      </c>
      <c r="I34" s="126" t="s">
        <v>45</v>
      </c>
      <c r="J34" s="126" t="s">
        <v>45</v>
      </c>
      <c r="K34" s="126" t="s">
        <v>45</v>
      </c>
      <c r="L34" s="126" t="s">
        <v>45</v>
      </c>
      <c r="M34" s="126" t="s">
        <v>45</v>
      </c>
      <c r="N34" s="126" t="s">
        <v>45</v>
      </c>
      <c r="O34" s="126" t="s">
        <v>45</v>
      </c>
      <c r="P34" s="126" t="s">
        <v>45</v>
      </c>
      <c r="Q34" s="126" t="s">
        <v>45</v>
      </c>
      <c r="R34" s="241">
        <v>90</v>
      </c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54"/>
      <c r="AG34" s="35">
        <f t="shared" si="33"/>
        <v>16</v>
      </c>
      <c r="AH34" s="36">
        <f t="shared" si="22"/>
        <v>1</v>
      </c>
      <c r="AI34" s="37">
        <f t="shared" si="23"/>
        <v>0</v>
      </c>
      <c r="AJ34" s="38">
        <f t="shared" si="24"/>
        <v>0</v>
      </c>
      <c r="AK34" s="33">
        <f t="shared" si="25"/>
        <v>0</v>
      </c>
      <c r="AL34" s="33">
        <f t="shared" si="26"/>
        <v>0</v>
      </c>
      <c r="AM34" s="33">
        <f t="shared" si="27"/>
        <v>0</v>
      </c>
      <c r="AN34" s="34">
        <f t="shared" si="28"/>
        <v>0</v>
      </c>
      <c r="AO34" s="28">
        <f t="shared" si="31"/>
        <v>1</v>
      </c>
      <c r="AP34" s="29">
        <f t="shared" si="32"/>
        <v>0</v>
      </c>
      <c r="AQ34" s="29">
        <f t="shared" si="29"/>
        <v>1</v>
      </c>
      <c r="AR34" s="30">
        <f t="shared" si="30"/>
        <v>0</v>
      </c>
      <c r="BA34" s="31"/>
    </row>
    <row r="35" spans="1:53" ht="12.75">
      <c r="A35" s="19"/>
      <c r="B35" s="20" t="s">
        <v>85</v>
      </c>
      <c r="C35" s="157" t="s">
        <v>40</v>
      </c>
      <c r="D35" s="157" t="s">
        <v>40</v>
      </c>
      <c r="E35" s="177">
        <v>46</v>
      </c>
      <c r="F35" s="157" t="s">
        <v>40</v>
      </c>
      <c r="G35" s="157" t="s">
        <v>40</v>
      </c>
      <c r="H35" s="126" t="s">
        <v>45</v>
      </c>
      <c r="I35" s="126" t="s">
        <v>45</v>
      </c>
      <c r="J35" s="230" t="s">
        <v>45</v>
      </c>
      <c r="K35" s="126" t="s">
        <v>45</v>
      </c>
      <c r="L35" s="230" t="s">
        <v>45</v>
      </c>
      <c r="M35" s="126" t="s">
        <v>45</v>
      </c>
      <c r="N35" s="230" t="s">
        <v>45</v>
      </c>
      <c r="O35" s="231" t="s">
        <v>45</v>
      </c>
      <c r="P35" s="231" t="s">
        <v>45</v>
      </c>
      <c r="Q35" s="226" t="s">
        <v>45</v>
      </c>
      <c r="R35" s="231" t="s">
        <v>45</v>
      </c>
      <c r="S35" s="129"/>
      <c r="T35" s="129"/>
      <c r="U35" s="129"/>
      <c r="V35" s="129"/>
      <c r="W35" s="129"/>
      <c r="X35" s="134"/>
      <c r="Y35" s="129"/>
      <c r="Z35" s="129"/>
      <c r="AA35" s="134"/>
      <c r="AB35" s="129"/>
      <c r="AC35" s="129"/>
      <c r="AD35" s="134"/>
      <c r="AE35" s="134"/>
      <c r="AF35" s="152"/>
      <c r="AG35" s="35">
        <f t="shared" si="33"/>
        <v>16</v>
      </c>
      <c r="AH35" s="36">
        <f t="shared" si="22"/>
        <v>1</v>
      </c>
      <c r="AI35" s="37">
        <f t="shared" si="23"/>
        <v>4</v>
      </c>
      <c r="AJ35" s="38">
        <f t="shared" si="24"/>
        <v>0</v>
      </c>
      <c r="AK35" s="33">
        <f t="shared" si="25"/>
        <v>0</v>
      </c>
      <c r="AL35" s="33">
        <f t="shared" si="26"/>
        <v>0</v>
      </c>
      <c r="AM35" s="33">
        <f t="shared" si="27"/>
        <v>0</v>
      </c>
      <c r="AN35" s="34">
        <f t="shared" si="28"/>
        <v>4</v>
      </c>
      <c r="AO35" s="28">
        <f t="shared" si="31"/>
        <v>1</v>
      </c>
      <c r="AP35" s="29">
        <f t="shared" si="32"/>
        <v>0</v>
      </c>
      <c r="AQ35" s="29">
        <f t="shared" si="29"/>
        <v>0</v>
      </c>
      <c r="AR35" s="30">
        <f t="shared" si="30"/>
        <v>1</v>
      </c>
      <c r="BA35" s="31"/>
    </row>
    <row r="36" spans="1:53" ht="12.75">
      <c r="A36" s="19"/>
      <c r="B36" s="20" t="s">
        <v>102</v>
      </c>
      <c r="C36" s="126" t="s">
        <v>45</v>
      </c>
      <c r="D36" s="126" t="s">
        <v>45</v>
      </c>
      <c r="E36" s="126" t="s">
        <v>45</v>
      </c>
      <c r="F36" s="126" t="s">
        <v>45</v>
      </c>
      <c r="G36" s="126" t="s">
        <v>45</v>
      </c>
      <c r="H36" s="126" t="s">
        <v>45</v>
      </c>
      <c r="I36" s="126" t="s">
        <v>45</v>
      </c>
      <c r="J36" s="245">
        <v>90</v>
      </c>
      <c r="K36" s="126" t="s">
        <v>45</v>
      </c>
      <c r="L36" s="126" t="s">
        <v>45</v>
      </c>
      <c r="M36" s="230" t="s">
        <v>45</v>
      </c>
      <c r="N36" s="230" t="s">
        <v>45</v>
      </c>
      <c r="O36" s="231" t="s">
        <v>45</v>
      </c>
      <c r="P36" s="231" t="s">
        <v>45</v>
      </c>
      <c r="Q36" s="231" t="s">
        <v>45</v>
      </c>
      <c r="R36" s="231" t="s">
        <v>45</v>
      </c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54"/>
      <c r="AG36" s="35">
        <f t="shared" si="33"/>
        <v>16</v>
      </c>
      <c r="AH36" s="36">
        <f t="shared" si="22"/>
        <v>1</v>
      </c>
      <c r="AI36" s="37">
        <f t="shared" si="23"/>
        <v>0</v>
      </c>
      <c r="AJ36" s="38">
        <f t="shared" si="24"/>
        <v>0</v>
      </c>
      <c r="AK36" s="33">
        <f t="shared" si="25"/>
        <v>0</v>
      </c>
      <c r="AL36" s="33">
        <f t="shared" si="26"/>
        <v>0</v>
      </c>
      <c r="AM36" s="33">
        <f t="shared" si="27"/>
        <v>0</v>
      </c>
      <c r="AN36" s="34">
        <f t="shared" si="28"/>
        <v>0</v>
      </c>
      <c r="AO36" s="28">
        <f t="shared" si="31"/>
        <v>1</v>
      </c>
      <c r="AP36" s="29">
        <f t="shared" si="32"/>
        <v>0</v>
      </c>
      <c r="AQ36" s="29">
        <f t="shared" si="29"/>
        <v>1</v>
      </c>
      <c r="AR36" s="30">
        <f t="shared" si="30"/>
        <v>0</v>
      </c>
      <c r="BA36" s="31"/>
    </row>
    <row r="37" spans="1:53" ht="12.75">
      <c r="A37" s="19"/>
      <c r="B37" s="20" t="s">
        <v>94</v>
      </c>
      <c r="C37" s="157" t="s">
        <v>39</v>
      </c>
      <c r="D37" s="129" t="s">
        <v>39</v>
      </c>
      <c r="E37" s="129" t="s">
        <v>39</v>
      </c>
      <c r="F37" s="129" t="s">
        <v>39</v>
      </c>
      <c r="G37" s="129" t="s">
        <v>39</v>
      </c>
      <c r="H37" s="129" t="s">
        <v>39</v>
      </c>
      <c r="I37" s="129" t="s">
        <v>39</v>
      </c>
      <c r="J37" s="129" t="s">
        <v>39</v>
      </c>
      <c r="K37" s="129" t="s">
        <v>39</v>
      </c>
      <c r="L37" s="129" t="s">
        <v>39</v>
      </c>
      <c r="M37" s="129" t="s">
        <v>39</v>
      </c>
      <c r="N37" s="191" t="s">
        <v>39</v>
      </c>
      <c r="O37" s="191" t="s">
        <v>39</v>
      </c>
      <c r="P37" s="191" t="s">
        <v>39</v>
      </c>
      <c r="Q37" s="248" t="s">
        <v>39</v>
      </c>
      <c r="R37" s="151">
        <v>16</v>
      </c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54"/>
      <c r="AG37" s="35">
        <f t="shared" si="33"/>
        <v>16</v>
      </c>
      <c r="AH37" s="36">
        <f t="shared" si="22"/>
        <v>1</v>
      </c>
      <c r="AI37" s="37">
        <f t="shared" si="23"/>
        <v>15</v>
      </c>
      <c r="AJ37" s="38">
        <f t="shared" si="24"/>
        <v>0</v>
      </c>
      <c r="AK37" s="33">
        <f t="shared" si="25"/>
        <v>0</v>
      </c>
      <c r="AL37" s="33">
        <f t="shared" si="26"/>
        <v>0</v>
      </c>
      <c r="AM37" s="33">
        <f t="shared" si="27"/>
        <v>15</v>
      </c>
      <c r="AN37" s="34">
        <f t="shared" si="28"/>
        <v>0</v>
      </c>
      <c r="AO37" s="28">
        <f t="shared" si="31"/>
        <v>0</v>
      </c>
      <c r="AP37" s="29">
        <f t="shared" si="32"/>
        <v>1</v>
      </c>
      <c r="AQ37" s="29">
        <f t="shared" si="29"/>
        <v>0</v>
      </c>
      <c r="AR37" s="30">
        <f t="shared" si="30"/>
        <v>0</v>
      </c>
      <c r="BA37" s="31"/>
    </row>
    <row r="38" spans="1:53" ht="12.75">
      <c r="A38" s="19"/>
      <c r="B38" s="20" t="s">
        <v>110</v>
      </c>
      <c r="C38" s="126" t="s">
        <v>45</v>
      </c>
      <c r="D38" s="164" t="s">
        <v>45</v>
      </c>
      <c r="E38" s="164" t="s">
        <v>45</v>
      </c>
      <c r="F38" s="164" t="s">
        <v>45</v>
      </c>
      <c r="G38" s="164" t="s">
        <v>45</v>
      </c>
      <c r="H38" s="164" t="s">
        <v>45</v>
      </c>
      <c r="I38" s="164" t="s">
        <v>45</v>
      </c>
      <c r="J38" s="193" t="s">
        <v>45</v>
      </c>
      <c r="K38" s="164" t="s">
        <v>45</v>
      </c>
      <c r="L38" s="164" t="s">
        <v>45</v>
      </c>
      <c r="M38" s="184" t="s">
        <v>45</v>
      </c>
      <c r="N38" s="184" t="s">
        <v>45</v>
      </c>
      <c r="O38" s="193" t="s">
        <v>45</v>
      </c>
      <c r="P38" s="193" t="s">
        <v>45</v>
      </c>
      <c r="Q38" s="210">
        <v>90</v>
      </c>
      <c r="R38" s="231" t="s">
        <v>45</v>
      </c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54"/>
      <c r="AG38" s="35">
        <f>COUNTA(C33:AF33)</f>
        <v>16</v>
      </c>
      <c r="AH38" s="36">
        <f t="shared" si="22"/>
        <v>1</v>
      </c>
      <c r="AI38" s="37">
        <f t="shared" si="23"/>
        <v>0</v>
      </c>
      <c r="AJ38" s="38">
        <f t="shared" si="24"/>
        <v>0</v>
      </c>
      <c r="AK38" s="33">
        <f t="shared" si="25"/>
        <v>0</v>
      </c>
      <c r="AL38" s="33">
        <f t="shared" si="26"/>
        <v>0</v>
      </c>
      <c r="AM38" s="33">
        <f t="shared" si="27"/>
        <v>0</v>
      </c>
      <c r="AN38" s="34">
        <f t="shared" si="28"/>
        <v>0</v>
      </c>
      <c r="AO38" s="28">
        <f t="shared" si="31"/>
        <v>1</v>
      </c>
      <c r="AP38" s="29">
        <f t="shared" si="32"/>
        <v>0</v>
      </c>
      <c r="AQ38" s="29">
        <f t="shared" si="29"/>
        <v>1</v>
      </c>
      <c r="AR38" s="30">
        <f t="shared" si="30"/>
        <v>0</v>
      </c>
      <c r="BA38" s="31"/>
    </row>
    <row r="39" spans="1:53" ht="12.75">
      <c r="A39" s="19"/>
      <c r="B39" s="20" t="s">
        <v>104</v>
      </c>
      <c r="C39" s="126" t="s">
        <v>45</v>
      </c>
      <c r="D39" s="164" t="s">
        <v>45</v>
      </c>
      <c r="E39" s="164" t="s">
        <v>45</v>
      </c>
      <c r="F39" s="164" t="s">
        <v>45</v>
      </c>
      <c r="G39" s="164" t="s">
        <v>45</v>
      </c>
      <c r="H39" s="164" t="s">
        <v>45</v>
      </c>
      <c r="I39" s="164" t="s">
        <v>45</v>
      </c>
      <c r="J39" s="164" t="s">
        <v>45</v>
      </c>
      <c r="K39" s="127">
        <v>0</v>
      </c>
      <c r="L39" s="184" t="s">
        <v>45</v>
      </c>
      <c r="M39" s="129" t="s">
        <v>39</v>
      </c>
      <c r="N39" s="191" t="s">
        <v>39</v>
      </c>
      <c r="O39" s="129" t="s">
        <v>39</v>
      </c>
      <c r="P39" s="129" t="s">
        <v>39</v>
      </c>
      <c r="Q39" s="153" t="s">
        <v>39</v>
      </c>
      <c r="R39" s="157" t="s">
        <v>39</v>
      </c>
      <c r="S39" s="129"/>
      <c r="T39" s="129"/>
      <c r="U39" s="129"/>
      <c r="V39" s="129"/>
      <c r="W39" s="129"/>
      <c r="X39" s="134"/>
      <c r="Y39" s="129"/>
      <c r="Z39" s="129"/>
      <c r="AA39" s="134"/>
      <c r="AB39" s="129"/>
      <c r="AC39" s="129"/>
      <c r="AD39" s="134"/>
      <c r="AE39" s="134"/>
      <c r="AF39" s="152"/>
      <c r="AG39" s="35">
        <f>COUNTA(C39:AF39)</f>
        <v>16</v>
      </c>
      <c r="AH39" s="36">
        <f t="shared" si="22"/>
        <v>1</v>
      </c>
      <c r="AI39" s="37">
        <f t="shared" si="23"/>
        <v>6</v>
      </c>
      <c r="AJ39" s="38">
        <f t="shared" si="24"/>
        <v>0</v>
      </c>
      <c r="AK39" s="33">
        <f t="shared" si="25"/>
        <v>0</v>
      </c>
      <c r="AL39" s="33">
        <f t="shared" si="26"/>
        <v>0</v>
      </c>
      <c r="AM39" s="33">
        <f t="shared" si="27"/>
        <v>6</v>
      </c>
      <c r="AN39" s="34">
        <f t="shared" si="28"/>
        <v>0</v>
      </c>
      <c r="AO39" s="28">
        <f t="shared" si="31"/>
        <v>0</v>
      </c>
      <c r="AP39" s="29">
        <f t="shared" si="32"/>
        <v>1</v>
      </c>
      <c r="AQ39" s="29">
        <f t="shared" si="29"/>
        <v>0</v>
      </c>
      <c r="AR39" s="30">
        <f t="shared" si="30"/>
        <v>0</v>
      </c>
      <c r="BA39" s="31"/>
    </row>
    <row r="40" spans="1:53" ht="13.5" thickBot="1">
      <c r="A40" s="19"/>
      <c r="B40" s="81" t="s">
        <v>92</v>
      </c>
      <c r="C40" s="243" t="s">
        <v>45</v>
      </c>
      <c r="D40" s="244" t="s">
        <v>45</v>
      </c>
      <c r="E40" s="244" t="s">
        <v>45</v>
      </c>
      <c r="F40" s="244" t="s">
        <v>45</v>
      </c>
      <c r="G40" s="244" t="s">
        <v>45</v>
      </c>
      <c r="H40" s="244" t="s">
        <v>45</v>
      </c>
      <c r="I40" s="244" t="s">
        <v>45</v>
      </c>
      <c r="J40" s="178" t="s">
        <v>40</v>
      </c>
      <c r="K40" s="178" t="s">
        <v>36</v>
      </c>
      <c r="L40" s="178" t="s">
        <v>36</v>
      </c>
      <c r="M40" s="178" t="s">
        <v>36</v>
      </c>
      <c r="N40" s="246">
        <v>90</v>
      </c>
      <c r="O40" s="178" t="s">
        <v>40</v>
      </c>
      <c r="P40" s="178" t="s">
        <v>40</v>
      </c>
      <c r="Q40" s="247" t="s">
        <v>36</v>
      </c>
      <c r="R40" s="249" t="s">
        <v>45</v>
      </c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75"/>
      <c r="AG40" s="141">
        <f>COUNTA(C40:AF40)</f>
        <v>16</v>
      </c>
      <c r="AH40" s="142">
        <f t="shared" si="22"/>
        <v>1</v>
      </c>
      <c r="AI40" s="143">
        <f t="shared" si="23"/>
        <v>7</v>
      </c>
      <c r="AJ40" s="144">
        <f t="shared" si="24"/>
        <v>4</v>
      </c>
      <c r="AK40" s="44">
        <f t="shared" si="25"/>
        <v>0</v>
      </c>
      <c r="AL40" s="44">
        <f t="shared" si="26"/>
        <v>0</v>
      </c>
      <c r="AM40" s="44">
        <f t="shared" si="27"/>
        <v>0</v>
      </c>
      <c r="AN40" s="135">
        <f t="shared" si="28"/>
        <v>3</v>
      </c>
      <c r="AO40" s="179">
        <f t="shared" si="31"/>
        <v>1</v>
      </c>
      <c r="AP40" s="180">
        <f t="shared" si="32"/>
        <v>0</v>
      </c>
      <c r="AQ40" s="180">
        <f t="shared" si="29"/>
        <v>1</v>
      </c>
      <c r="AR40" s="181">
        <f t="shared" si="30"/>
        <v>0</v>
      </c>
      <c r="BA40" s="31"/>
    </row>
    <row r="41" spans="1:53" ht="6" customHeight="1" thickBot="1" thickTop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6"/>
      <c r="AI41" s="46"/>
      <c r="AN41" s="45"/>
      <c r="BA41" s="31"/>
    </row>
    <row r="42" spans="1:44" ht="14.25" thickBot="1" thickTop="1">
      <c r="A42" s="45"/>
      <c r="B42" s="47" t="s">
        <v>46</v>
      </c>
      <c r="C42" s="45"/>
      <c r="D42" s="48"/>
      <c r="E42" s="256" t="s">
        <v>47</v>
      </c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8"/>
      <c r="AD42" s="45"/>
      <c r="AE42" s="49"/>
      <c r="AF42" s="50" t="s">
        <v>33</v>
      </c>
      <c r="AG42" s="51" t="s">
        <v>48</v>
      </c>
      <c r="AH42" s="262" t="s">
        <v>49</v>
      </c>
      <c r="AI42" s="263"/>
      <c r="AJ42" s="263"/>
      <c r="AK42" s="263"/>
      <c r="AL42" s="263"/>
      <c r="AM42" s="263"/>
      <c r="AN42" s="263"/>
      <c r="AO42" s="263"/>
      <c r="AP42" s="263"/>
      <c r="AQ42" s="263"/>
      <c r="AR42" s="264"/>
    </row>
    <row r="43" spans="1:44" ht="13.5" thickTop="1">
      <c r="A43" s="45"/>
      <c r="B43" s="45"/>
      <c r="D43" s="52"/>
      <c r="E43" s="250" t="s">
        <v>50</v>
      </c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2"/>
      <c r="AE43" s="53"/>
      <c r="AF43" s="54" t="s">
        <v>34</v>
      </c>
      <c r="AG43" s="55" t="s">
        <v>48</v>
      </c>
      <c r="AH43" s="265" t="s">
        <v>51</v>
      </c>
      <c r="AI43" s="266"/>
      <c r="AJ43" s="266"/>
      <c r="AK43" s="266"/>
      <c r="AL43" s="266"/>
      <c r="AM43" s="266"/>
      <c r="AN43" s="266"/>
      <c r="AO43" s="266"/>
      <c r="AP43" s="266"/>
      <c r="AQ43" s="266"/>
      <c r="AR43" s="267"/>
    </row>
    <row r="44" spans="1:44" ht="12.75">
      <c r="A44" s="45"/>
      <c r="B44" s="45"/>
      <c r="D44" s="56" t="s">
        <v>36</v>
      </c>
      <c r="E44" s="250" t="s">
        <v>52</v>
      </c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2"/>
      <c r="AE44" s="53"/>
      <c r="AF44" s="54" t="s">
        <v>53</v>
      </c>
      <c r="AG44" s="55" t="s">
        <v>48</v>
      </c>
      <c r="AH44" s="265" t="s">
        <v>54</v>
      </c>
      <c r="AI44" s="266"/>
      <c r="AJ44" s="266"/>
      <c r="AK44" s="266"/>
      <c r="AL44" s="266"/>
      <c r="AM44" s="266"/>
      <c r="AN44" s="266"/>
      <c r="AO44" s="266"/>
      <c r="AP44" s="266"/>
      <c r="AQ44" s="266"/>
      <c r="AR44" s="267"/>
    </row>
    <row r="45" spans="1:44" ht="12.75">
      <c r="A45" s="45"/>
      <c r="B45" s="45"/>
      <c r="D45" s="56" t="s">
        <v>37</v>
      </c>
      <c r="E45" s="250" t="s">
        <v>55</v>
      </c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2"/>
      <c r="AE45" s="53"/>
      <c r="AF45" s="54" t="s">
        <v>41</v>
      </c>
      <c r="AG45" s="55" t="s">
        <v>48</v>
      </c>
      <c r="AH45" s="265" t="s">
        <v>56</v>
      </c>
      <c r="AI45" s="266"/>
      <c r="AJ45" s="266"/>
      <c r="AK45" s="266"/>
      <c r="AL45" s="266"/>
      <c r="AM45" s="266"/>
      <c r="AN45" s="266"/>
      <c r="AO45" s="266"/>
      <c r="AP45" s="266"/>
      <c r="AQ45" s="266"/>
      <c r="AR45" s="267"/>
    </row>
    <row r="46" spans="1:44" ht="12.75">
      <c r="A46" s="45"/>
      <c r="B46" s="45"/>
      <c r="D46" s="56" t="s">
        <v>38</v>
      </c>
      <c r="E46" s="250" t="s">
        <v>57</v>
      </c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2"/>
      <c r="AE46" s="53"/>
      <c r="AF46" s="54" t="s">
        <v>42</v>
      </c>
      <c r="AG46" s="55" t="s">
        <v>48</v>
      </c>
      <c r="AH46" s="265" t="s">
        <v>58</v>
      </c>
      <c r="AI46" s="266"/>
      <c r="AJ46" s="266"/>
      <c r="AK46" s="266"/>
      <c r="AL46" s="266"/>
      <c r="AM46" s="266"/>
      <c r="AN46" s="266"/>
      <c r="AO46" s="266"/>
      <c r="AP46" s="266"/>
      <c r="AQ46" s="266"/>
      <c r="AR46" s="267"/>
    </row>
    <row r="47" spans="1:44" ht="12.75">
      <c r="A47" s="45"/>
      <c r="B47" s="45"/>
      <c r="D47" s="56" t="s">
        <v>39</v>
      </c>
      <c r="E47" s="250" t="s">
        <v>59</v>
      </c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2"/>
      <c r="AE47" s="53"/>
      <c r="AF47" s="54" t="s">
        <v>43</v>
      </c>
      <c r="AG47" s="55" t="s">
        <v>48</v>
      </c>
      <c r="AH47" s="265" t="s">
        <v>60</v>
      </c>
      <c r="AI47" s="266"/>
      <c r="AJ47" s="266"/>
      <c r="AK47" s="266"/>
      <c r="AL47" s="266"/>
      <c r="AM47" s="266"/>
      <c r="AN47" s="266"/>
      <c r="AO47" s="266"/>
      <c r="AP47" s="266"/>
      <c r="AQ47" s="266"/>
      <c r="AR47" s="267"/>
    </row>
    <row r="48" spans="1:44" ht="13.5" thickBot="1">
      <c r="A48" s="45"/>
      <c r="B48" s="45"/>
      <c r="D48" s="57" t="s">
        <v>40</v>
      </c>
      <c r="E48" s="253" t="s">
        <v>70</v>
      </c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5"/>
      <c r="AE48" s="58"/>
      <c r="AF48" s="59" t="s">
        <v>44</v>
      </c>
      <c r="AG48" s="60" t="s">
        <v>48</v>
      </c>
      <c r="AH48" s="273" t="s">
        <v>61</v>
      </c>
      <c r="AI48" s="274"/>
      <c r="AJ48" s="274"/>
      <c r="AK48" s="274"/>
      <c r="AL48" s="274"/>
      <c r="AM48" s="274"/>
      <c r="AN48" s="274"/>
      <c r="AO48" s="274"/>
      <c r="AP48" s="274"/>
      <c r="AQ48" s="274"/>
      <c r="AR48" s="275"/>
    </row>
    <row r="49" ht="13.5" thickTop="1">
      <c r="AN49" s="45"/>
    </row>
    <row r="50" spans="2:44" ht="12.75">
      <c r="B50" s="84"/>
      <c r="C50" s="83"/>
      <c r="D50" s="83"/>
      <c r="E50" s="83"/>
      <c r="F50" s="82"/>
      <c r="G50" s="83"/>
      <c r="H50" s="83"/>
      <c r="I50" s="83"/>
      <c r="J50" s="84"/>
      <c r="K50" s="83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85"/>
      <c r="AH50" s="86"/>
      <c r="AI50" s="86"/>
      <c r="AJ50" s="55"/>
      <c r="AK50" s="55"/>
      <c r="AL50" s="55"/>
      <c r="AM50" s="55"/>
      <c r="AN50" s="55"/>
      <c r="AO50" s="55"/>
      <c r="AP50" s="55"/>
      <c r="AQ50" s="55"/>
      <c r="AR50" s="55"/>
    </row>
    <row r="51" spans="2:44" ht="12.75">
      <c r="B51" s="84"/>
      <c r="C51" s="87"/>
      <c r="D51" s="83"/>
      <c r="E51" s="83"/>
      <c r="F51" s="83"/>
      <c r="G51" s="83"/>
      <c r="H51" s="83"/>
      <c r="I51" s="83"/>
      <c r="J51" s="84"/>
      <c r="K51" s="83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85"/>
      <c r="AH51" s="86"/>
      <c r="AI51" s="86"/>
      <c r="AJ51" s="55"/>
      <c r="AK51" s="55"/>
      <c r="AL51" s="55"/>
      <c r="AM51" s="55"/>
      <c r="AN51" s="55"/>
      <c r="AO51" s="55"/>
      <c r="AP51" s="55"/>
      <c r="AQ51" s="55"/>
      <c r="AR51" s="55"/>
    </row>
    <row r="52" spans="2:44" ht="12.75">
      <c r="B52" s="84"/>
      <c r="C52" s="83"/>
      <c r="D52" s="83"/>
      <c r="E52" s="83"/>
      <c r="F52" s="83"/>
      <c r="G52" s="83"/>
      <c r="H52" s="82"/>
      <c r="I52" s="83"/>
      <c r="J52" s="84"/>
      <c r="K52" s="83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85"/>
      <c r="AH52" s="86"/>
      <c r="AI52" s="86"/>
      <c r="AJ52" s="55"/>
      <c r="AK52" s="55"/>
      <c r="AL52" s="55"/>
      <c r="AM52" s="55"/>
      <c r="AN52" s="55"/>
      <c r="AO52" s="55"/>
      <c r="AP52" s="55"/>
      <c r="AQ52" s="55"/>
      <c r="AR52" s="55"/>
    </row>
    <row r="53" ht="12.75">
      <c r="AN53" s="45"/>
    </row>
    <row r="54" ht="12.75">
      <c r="AN54" s="45"/>
    </row>
    <row r="55" ht="12.75">
      <c r="AN55" s="45"/>
    </row>
    <row r="56" ht="12.75">
      <c r="AN56" s="45"/>
    </row>
    <row r="57" ht="12.75">
      <c r="AN57" s="45"/>
    </row>
    <row r="58" ht="12.75">
      <c r="AN58" s="45"/>
    </row>
    <row r="59" ht="12.75">
      <c r="AN59" s="45"/>
    </row>
    <row r="60" ht="12.75">
      <c r="AN60" s="45"/>
    </row>
    <row r="61" ht="12.75">
      <c r="AN61" s="45"/>
    </row>
    <row r="62" ht="12.75">
      <c r="AN62" s="45"/>
    </row>
    <row r="63" ht="12.75">
      <c r="AN63" s="45"/>
    </row>
    <row r="64" ht="12.75">
      <c r="AN64" s="45"/>
    </row>
    <row r="65" ht="12.75">
      <c r="AN65" s="45"/>
    </row>
    <row r="66" ht="12.75">
      <c r="AN66" s="45"/>
    </row>
    <row r="67" ht="12.75">
      <c r="AN67" s="45"/>
    </row>
    <row r="68" ht="12.75">
      <c r="AN68" s="45"/>
    </row>
    <row r="69" ht="12.75">
      <c r="AN69" s="45"/>
    </row>
    <row r="70" ht="12.75">
      <c r="AN70" s="45"/>
    </row>
    <row r="71" ht="12.75">
      <c r="AN71" s="45"/>
    </row>
    <row r="72" ht="12.75">
      <c r="AN72" s="45"/>
    </row>
    <row r="73" ht="12.75">
      <c r="AN73" s="45"/>
    </row>
    <row r="74" ht="12.75">
      <c r="AN74" s="45"/>
    </row>
    <row r="75" ht="12.75">
      <c r="AN75" s="45"/>
    </row>
    <row r="76" ht="12.75">
      <c r="AN76" s="45"/>
    </row>
    <row r="77" ht="12.75">
      <c r="AN77" s="45"/>
    </row>
    <row r="78" ht="12.75">
      <c r="AN78" s="45"/>
    </row>
    <row r="79" ht="12.75">
      <c r="AN79" s="45"/>
    </row>
    <row r="80" ht="12.75">
      <c r="AN80" s="45"/>
    </row>
    <row r="81" ht="12.75">
      <c r="AN81" s="45"/>
    </row>
    <row r="82" ht="12.75">
      <c r="AN82" s="45"/>
    </row>
    <row r="83" ht="12.75">
      <c r="AN83" s="45"/>
    </row>
    <row r="84" ht="12.75">
      <c r="AN84" s="45"/>
    </row>
    <row r="85" ht="12.75">
      <c r="AN85" s="45"/>
    </row>
    <row r="86" ht="12.75">
      <c r="AN86" s="45"/>
    </row>
    <row r="87" ht="12.75">
      <c r="AN87" s="45"/>
    </row>
    <row r="88" ht="12.75">
      <c r="AN88" s="45"/>
    </row>
    <row r="89" ht="12.75">
      <c r="AN89" s="45"/>
    </row>
    <row r="90" ht="12.75">
      <c r="AN90" s="45"/>
    </row>
    <row r="91" ht="12.75">
      <c r="AN91" s="45"/>
    </row>
    <row r="92" ht="12.75">
      <c r="AN92" s="45"/>
    </row>
    <row r="93" ht="12.75">
      <c r="AN93" s="45"/>
    </row>
    <row r="94" ht="12.75">
      <c r="AN94" s="45"/>
    </row>
    <row r="95" ht="12.75">
      <c r="AN95" s="45"/>
    </row>
    <row r="96" ht="12.75">
      <c r="AN96" s="45"/>
    </row>
    <row r="97" ht="12.75">
      <c r="AN97" s="45"/>
    </row>
    <row r="98" ht="12.75">
      <c r="AN98" s="45"/>
    </row>
    <row r="99" ht="12.75">
      <c r="AN99" s="45"/>
    </row>
    <row r="100" ht="12.75">
      <c r="AN100" s="45"/>
    </row>
    <row r="101" ht="12.75">
      <c r="AN101" s="45"/>
    </row>
    <row r="102" ht="12.75">
      <c r="AN102" s="45"/>
    </row>
    <row r="103" ht="12.75">
      <c r="AN103" s="45"/>
    </row>
    <row r="104" ht="12.75">
      <c r="AN104" s="45"/>
    </row>
    <row r="105" ht="12.75">
      <c r="AN105" s="45"/>
    </row>
    <row r="106" ht="12.75">
      <c r="AN106" s="45"/>
    </row>
    <row r="107" ht="12.75">
      <c r="AN107" s="45"/>
    </row>
    <row r="108" ht="12.75">
      <c r="AN108" s="45"/>
    </row>
    <row r="109" ht="12.75">
      <c r="AN109" s="45"/>
    </row>
    <row r="110" ht="12.75">
      <c r="AN110" s="45"/>
    </row>
    <row r="111" ht="12.75">
      <c r="AN111" s="45"/>
    </row>
    <row r="112" ht="12.75">
      <c r="AN112" s="45"/>
    </row>
    <row r="113" ht="12.75">
      <c r="AN113" s="45"/>
    </row>
    <row r="114" ht="12.75">
      <c r="AN114" s="45"/>
    </row>
    <row r="115" ht="12.75">
      <c r="AN115" s="45"/>
    </row>
    <row r="116" ht="12.75">
      <c r="AN116" s="45"/>
    </row>
    <row r="117" ht="12.75">
      <c r="AN117" s="45"/>
    </row>
    <row r="118" ht="12.75">
      <c r="AN118" s="45"/>
    </row>
    <row r="119" ht="12.75">
      <c r="AN119" s="45"/>
    </row>
    <row r="120" ht="12.75">
      <c r="AN120" s="45"/>
    </row>
    <row r="121" ht="12.75">
      <c r="AN121" s="45"/>
    </row>
    <row r="122" ht="12.75">
      <c r="AN122" s="45"/>
    </row>
    <row r="123" ht="12.75">
      <c r="AN123" s="45"/>
    </row>
    <row r="124" ht="12.75">
      <c r="AN124" s="45"/>
    </row>
    <row r="125" ht="12.75">
      <c r="AN125" s="45"/>
    </row>
    <row r="126" ht="12.75">
      <c r="AN126" s="45"/>
    </row>
    <row r="127" ht="12.75">
      <c r="AN127" s="45"/>
    </row>
    <row r="128" ht="12.75">
      <c r="AN128" s="45"/>
    </row>
    <row r="129" ht="12.75">
      <c r="AN129" s="45"/>
    </row>
    <row r="130" ht="12.75">
      <c r="AN130" s="45"/>
    </row>
    <row r="131" ht="12.75">
      <c r="AN131" s="45"/>
    </row>
    <row r="132" ht="12.75">
      <c r="AN132" s="45"/>
    </row>
    <row r="133" ht="12.75">
      <c r="AN133" s="45"/>
    </row>
    <row r="134" ht="12.75">
      <c r="AN134" s="45"/>
    </row>
    <row r="135" ht="12.75">
      <c r="AN135" s="45"/>
    </row>
    <row r="136" ht="12.75">
      <c r="AN136" s="45"/>
    </row>
    <row r="137" ht="12.75">
      <c r="AN137" s="45"/>
    </row>
    <row r="138" ht="12.75">
      <c r="AN138" s="45"/>
    </row>
    <row r="139" ht="12.75">
      <c r="AN139" s="45"/>
    </row>
    <row r="140" ht="12.75">
      <c r="AN140" s="45"/>
    </row>
    <row r="141" ht="12.75">
      <c r="AN141" s="45"/>
    </row>
    <row r="142" ht="12.75">
      <c r="AN142" s="45"/>
    </row>
    <row r="143" ht="12.75">
      <c r="AN143" s="45"/>
    </row>
    <row r="144" ht="12.75">
      <c r="AN144" s="45"/>
    </row>
    <row r="145" ht="12.75">
      <c r="AN145" s="45"/>
    </row>
    <row r="146" ht="12.75">
      <c r="AN146" s="45"/>
    </row>
    <row r="147" ht="12.75">
      <c r="AN147" s="45"/>
    </row>
    <row r="148" ht="12.75">
      <c r="AN148" s="45"/>
    </row>
    <row r="149" ht="12.75">
      <c r="AN149" s="45"/>
    </row>
    <row r="150" ht="12.75">
      <c r="AN150" s="45"/>
    </row>
    <row r="151" ht="12.75">
      <c r="AN151" s="45"/>
    </row>
    <row r="152" ht="12.75">
      <c r="AN152" s="45"/>
    </row>
    <row r="153" ht="12.75">
      <c r="AN153" s="45"/>
    </row>
    <row r="154" ht="12.75">
      <c r="AN154" s="45"/>
    </row>
    <row r="155" ht="12.75">
      <c r="AN155" s="45"/>
    </row>
    <row r="156" ht="12.75">
      <c r="AN156" s="45"/>
    </row>
    <row r="157" ht="12.75">
      <c r="AN157" s="45"/>
    </row>
    <row r="158" ht="12.75">
      <c r="AN158" s="45"/>
    </row>
    <row r="159" ht="12.75">
      <c r="AN159" s="45"/>
    </row>
    <row r="160" ht="12.75">
      <c r="AN160" s="45"/>
    </row>
    <row r="161" ht="12.75">
      <c r="AN161" s="45"/>
    </row>
    <row r="162" ht="12.75">
      <c r="AN162" s="45"/>
    </row>
    <row r="163" ht="12.75">
      <c r="AN163" s="45"/>
    </row>
    <row r="164" ht="12.75">
      <c r="AN164" s="45"/>
    </row>
    <row r="165" ht="12.75">
      <c r="AN165" s="45"/>
    </row>
    <row r="166" ht="12.75">
      <c r="AN166" s="45"/>
    </row>
    <row r="167" ht="12.75">
      <c r="AN167" s="45"/>
    </row>
    <row r="168" ht="12.75">
      <c r="AN168" s="45"/>
    </row>
    <row r="169" ht="12.75">
      <c r="AN169" s="45"/>
    </row>
    <row r="170" ht="12.75">
      <c r="AN170" s="45"/>
    </row>
    <row r="171" ht="12.75">
      <c r="AN171" s="45"/>
    </row>
    <row r="172" ht="12.75">
      <c r="AN172" s="45"/>
    </row>
    <row r="173" ht="12.75">
      <c r="AN173" s="45"/>
    </row>
    <row r="174" ht="12.75">
      <c r="AN174" s="45"/>
    </row>
    <row r="175" ht="12.75">
      <c r="AN175" s="45"/>
    </row>
    <row r="176" ht="12.75">
      <c r="AN176" s="45"/>
    </row>
    <row r="177" ht="12.75">
      <c r="AN177" s="45"/>
    </row>
    <row r="178" ht="12.75">
      <c r="AN178" s="45"/>
    </row>
    <row r="179" ht="12.75">
      <c r="AN179" s="45"/>
    </row>
    <row r="180" ht="12.75">
      <c r="AN180" s="45"/>
    </row>
    <row r="181" ht="12.75">
      <c r="AN181" s="45"/>
    </row>
    <row r="182" ht="12.75">
      <c r="AN182" s="45"/>
    </row>
    <row r="183" ht="12.75">
      <c r="AN183" s="45"/>
    </row>
    <row r="184" ht="12.75">
      <c r="AN184" s="45"/>
    </row>
    <row r="185" ht="12.75">
      <c r="AN185" s="45"/>
    </row>
    <row r="186" ht="12.75">
      <c r="AN186" s="45"/>
    </row>
    <row r="187" ht="12.75">
      <c r="AN187" s="45"/>
    </row>
    <row r="188" ht="12.75">
      <c r="AN188" s="45"/>
    </row>
    <row r="189" ht="12.75">
      <c r="AN189" s="45"/>
    </row>
    <row r="190" ht="12.75">
      <c r="AN190" s="45"/>
    </row>
    <row r="191" ht="12.75">
      <c r="AN191" s="45"/>
    </row>
    <row r="192" ht="12.75">
      <c r="AN192" s="45"/>
    </row>
    <row r="193" ht="12.75">
      <c r="AN193" s="45"/>
    </row>
    <row r="194" ht="12.75">
      <c r="AN194" s="45"/>
    </row>
    <row r="195" ht="12.75">
      <c r="AN195" s="45"/>
    </row>
    <row r="196" ht="12.75">
      <c r="AN196" s="45"/>
    </row>
    <row r="197" ht="12.75">
      <c r="AN197" s="45"/>
    </row>
    <row r="198" ht="12.75">
      <c r="AN198" s="45"/>
    </row>
    <row r="199" ht="12.75">
      <c r="AN199" s="45"/>
    </row>
    <row r="200" ht="12.75">
      <c r="AN200" s="45"/>
    </row>
    <row r="201" ht="12.75">
      <c r="AN201" s="45"/>
    </row>
    <row r="202" ht="12.75">
      <c r="AN202" s="45"/>
    </row>
    <row r="203" ht="12.75">
      <c r="AN203" s="45"/>
    </row>
    <row r="204" ht="12.75">
      <c r="AN204" s="45"/>
    </row>
    <row r="205" ht="12.75">
      <c r="AN205" s="45"/>
    </row>
    <row r="206" ht="12.75">
      <c r="AN206" s="45"/>
    </row>
    <row r="207" ht="12.75">
      <c r="AN207" s="45"/>
    </row>
    <row r="208" ht="12.75">
      <c r="AN208" s="45"/>
    </row>
    <row r="209" ht="12.75">
      <c r="AN209" s="45"/>
    </row>
    <row r="210" ht="12.75">
      <c r="AN210" s="45"/>
    </row>
    <row r="211" ht="12.75">
      <c r="AN211" s="45"/>
    </row>
    <row r="212" ht="12.75">
      <c r="AN212" s="45"/>
    </row>
    <row r="213" ht="12.75">
      <c r="AN213" s="45"/>
    </row>
    <row r="214" ht="12.75">
      <c r="AN214" s="45"/>
    </row>
    <row r="215" ht="12.75">
      <c r="AN215" s="45"/>
    </row>
    <row r="216" ht="12.75">
      <c r="AN216" s="45"/>
    </row>
    <row r="217" ht="12.75">
      <c r="AN217" s="45"/>
    </row>
    <row r="218" ht="12.75">
      <c r="AN218" s="45"/>
    </row>
    <row r="219" ht="12.75">
      <c r="AN219" s="45"/>
    </row>
    <row r="220" ht="12.75">
      <c r="AN220" s="45"/>
    </row>
    <row r="221" ht="12.75">
      <c r="AN221" s="45"/>
    </row>
    <row r="222" ht="12.75">
      <c r="AN222" s="45"/>
    </row>
    <row r="223" ht="12.75">
      <c r="AN223" s="45"/>
    </row>
    <row r="224" ht="12.75">
      <c r="AN224" s="45"/>
    </row>
    <row r="225" ht="12.75">
      <c r="AN225" s="45"/>
    </row>
    <row r="226" ht="12.75">
      <c r="AN226" s="45"/>
    </row>
    <row r="227" ht="12.75">
      <c r="AN227" s="45"/>
    </row>
    <row r="228" ht="12.75">
      <c r="AN228" s="45"/>
    </row>
    <row r="229" ht="12.75">
      <c r="AN229" s="45"/>
    </row>
    <row r="230" ht="12.75">
      <c r="AN230" s="45"/>
    </row>
    <row r="231" ht="12.75">
      <c r="AN231" s="45"/>
    </row>
    <row r="232" ht="12.75">
      <c r="AN232" s="45"/>
    </row>
    <row r="233" ht="12.75">
      <c r="AN233" s="45"/>
    </row>
    <row r="234" ht="12.75">
      <c r="AN234" s="45"/>
    </row>
    <row r="235" ht="12.75">
      <c r="AN235" s="45"/>
    </row>
    <row r="236" ht="12.75">
      <c r="AN236" s="45"/>
    </row>
    <row r="237" ht="12.75">
      <c r="AN237" s="45"/>
    </row>
    <row r="238" ht="12.75">
      <c r="AN238" s="45"/>
    </row>
    <row r="239" ht="12.75">
      <c r="AN239" s="45"/>
    </row>
    <row r="240" ht="12.75">
      <c r="AN240" s="45"/>
    </row>
    <row r="241" ht="12.75">
      <c r="AN241" s="45"/>
    </row>
    <row r="242" ht="12.75">
      <c r="AN242" s="45"/>
    </row>
    <row r="243" ht="12.75">
      <c r="AN243" s="45"/>
    </row>
    <row r="244" ht="12.75">
      <c r="AN244" s="45"/>
    </row>
    <row r="245" ht="12.75">
      <c r="AN245" s="45"/>
    </row>
    <row r="246" ht="12.75">
      <c r="AN246" s="45"/>
    </row>
    <row r="247" ht="12.75">
      <c r="AN247" s="45"/>
    </row>
    <row r="248" ht="12.75">
      <c r="AN248" s="45"/>
    </row>
    <row r="249" ht="12.75">
      <c r="AN249" s="45"/>
    </row>
    <row r="250" ht="12.75">
      <c r="AN250" s="45"/>
    </row>
    <row r="251" ht="12.75">
      <c r="AN251" s="45"/>
    </row>
    <row r="252" ht="12.75">
      <c r="AN252" s="45"/>
    </row>
    <row r="253" ht="12.75">
      <c r="AN253" s="45"/>
    </row>
    <row r="254" ht="12.75">
      <c r="AN254" s="45"/>
    </row>
    <row r="255" ht="12.75">
      <c r="AN255" s="45"/>
    </row>
    <row r="256" ht="12.75">
      <c r="AN256" s="45"/>
    </row>
    <row r="257" ht="12.75">
      <c r="AN257" s="45"/>
    </row>
    <row r="258" ht="12.75">
      <c r="AN258" s="45"/>
    </row>
    <row r="259" ht="12.75">
      <c r="AN259" s="45"/>
    </row>
    <row r="260" ht="12.75">
      <c r="AN260" s="45"/>
    </row>
    <row r="261" ht="12.75">
      <c r="AN261" s="45"/>
    </row>
    <row r="262" ht="12.75">
      <c r="AN262" s="45"/>
    </row>
    <row r="263" ht="12.75">
      <c r="AN263" s="45"/>
    </row>
    <row r="264" ht="12.75">
      <c r="AN264" s="45"/>
    </row>
    <row r="265" ht="12.75">
      <c r="AN265" s="45"/>
    </row>
    <row r="266" ht="12.75">
      <c r="AN266" s="45"/>
    </row>
    <row r="267" ht="12.75">
      <c r="AN267" s="45"/>
    </row>
    <row r="268" ht="12.75">
      <c r="AN268" s="45"/>
    </row>
    <row r="269" ht="12.75">
      <c r="AN269" s="45"/>
    </row>
    <row r="270" ht="12.75">
      <c r="AN270" s="45"/>
    </row>
    <row r="271" ht="12.75">
      <c r="AN271" s="45"/>
    </row>
    <row r="272" ht="12.75">
      <c r="AN272" s="45"/>
    </row>
    <row r="273" ht="12.75">
      <c r="AN273" s="45"/>
    </row>
    <row r="274" ht="12.75">
      <c r="AN274" s="45"/>
    </row>
    <row r="275" ht="12.75">
      <c r="AN275" s="45"/>
    </row>
    <row r="276" ht="12.75">
      <c r="AN276" s="45"/>
    </row>
    <row r="277" ht="12.75">
      <c r="AN277" s="45"/>
    </row>
    <row r="278" ht="12.75">
      <c r="AN278" s="45"/>
    </row>
    <row r="279" ht="12.75">
      <c r="AN279" s="45"/>
    </row>
    <row r="280" ht="12.75">
      <c r="AN280" s="45"/>
    </row>
    <row r="281" ht="12.75">
      <c r="AN281" s="45"/>
    </row>
    <row r="282" ht="12.75">
      <c r="AN282" s="45"/>
    </row>
    <row r="283" ht="12.75">
      <c r="AN283" s="45"/>
    </row>
    <row r="284" ht="12.75">
      <c r="AN284" s="45"/>
    </row>
    <row r="285" ht="12.75">
      <c r="AN285" s="45"/>
    </row>
    <row r="286" ht="12.75">
      <c r="AN286" s="45"/>
    </row>
    <row r="287" ht="12.75">
      <c r="AN287" s="45"/>
    </row>
    <row r="288" ht="12.75">
      <c r="AN288" s="45"/>
    </row>
    <row r="289" ht="12.75">
      <c r="AN289" s="45"/>
    </row>
    <row r="290" ht="12.75">
      <c r="AN290" s="45"/>
    </row>
    <row r="291" ht="12.75">
      <c r="AN291" s="45"/>
    </row>
    <row r="292" ht="12.75">
      <c r="AN292" s="45"/>
    </row>
    <row r="293" ht="12.75">
      <c r="AN293" s="45"/>
    </row>
    <row r="294" ht="12.75">
      <c r="AN294" s="45"/>
    </row>
    <row r="295" ht="12.75">
      <c r="AN295" s="45"/>
    </row>
    <row r="296" ht="12.75">
      <c r="AN296" s="45"/>
    </row>
    <row r="297" ht="12.75">
      <c r="AN297" s="45"/>
    </row>
    <row r="298" ht="12.75">
      <c r="AN298" s="45"/>
    </row>
    <row r="299" ht="12.75">
      <c r="AN299" s="45"/>
    </row>
    <row r="300" ht="12.75">
      <c r="AN300" s="45"/>
    </row>
    <row r="301" ht="12.75">
      <c r="AN301" s="45"/>
    </row>
    <row r="302" ht="12.75">
      <c r="AN302" s="45"/>
    </row>
    <row r="303" ht="12.75">
      <c r="AN303" s="45"/>
    </row>
    <row r="304" ht="12.75">
      <c r="AN304" s="45"/>
    </row>
    <row r="305" ht="12.75">
      <c r="AN305" s="45"/>
    </row>
    <row r="306" ht="12.75">
      <c r="AN306" s="45"/>
    </row>
    <row r="307" ht="12.75">
      <c r="AN307" s="45"/>
    </row>
    <row r="308" ht="12.75">
      <c r="AN308" s="45"/>
    </row>
    <row r="309" ht="12.75">
      <c r="AN309" s="45"/>
    </row>
    <row r="310" ht="12.75">
      <c r="AN310" s="45"/>
    </row>
    <row r="311" ht="12.75">
      <c r="AN311" s="45"/>
    </row>
    <row r="312" ht="12.75">
      <c r="AN312" s="45"/>
    </row>
    <row r="313" ht="12.75">
      <c r="AN313" s="45"/>
    </row>
    <row r="314" ht="12.75">
      <c r="AN314" s="45"/>
    </row>
    <row r="315" ht="12.75">
      <c r="AN315" s="45"/>
    </row>
    <row r="316" ht="12.75">
      <c r="AN316" s="45"/>
    </row>
    <row r="317" ht="12.75">
      <c r="AN317" s="45"/>
    </row>
    <row r="318" ht="12.75">
      <c r="AN318" s="45"/>
    </row>
    <row r="319" ht="12.75">
      <c r="AN319" s="45"/>
    </row>
    <row r="320" ht="12.75">
      <c r="AN320" s="45"/>
    </row>
    <row r="321" ht="12.75">
      <c r="AN321" s="45"/>
    </row>
    <row r="322" ht="12.75">
      <c r="AN322" s="45"/>
    </row>
    <row r="323" ht="12.75">
      <c r="AN323" s="45"/>
    </row>
    <row r="324" ht="12.75">
      <c r="AN324" s="45"/>
    </row>
    <row r="325" ht="12.75">
      <c r="AN325" s="45"/>
    </row>
    <row r="326" ht="12.75">
      <c r="AN326" s="45"/>
    </row>
    <row r="327" ht="12.75">
      <c r="AN327" s="45"/>
    </row>
    <row r="328" ht="12.75">
      <c r="AN328" s="45"/>
    </row>
    <row r="329" ht="12.75">
      <c r="AN329" s="45"/>
    </row>
    <row r="330" ht="12.75">
      <c r="AN330" s="45"/>
    </row>
    <row r="331" ht="12.75">
      <c r="AN331" s="45"/>
    </row>
    <row r="332" ht="12.75">
      <c r="AN332" s="45"/>
    </row>
    <row r="333" ht="12.75">
      <c r="AN333" s="45"/>
    </row>
    <row r="334" ht="12.75">
      <c r="AN334" s="45"/>
    </row>
    <row r="335" ht="12.75">
      <c r="AN335" s="45"/>
    </row>
    <row r="336" ht="12.75">
      <c r="AN336" s="45"/>
    </row>
    <row r="337" ht="12.75">
      <c r="AN337" s="45"/>
    </row>
    <row r="338" ht="12.75">
      <c r="AN338" s="45"/>
    </row>
    <row r="339" ht="12.75">
      <c r="AN339" s="45"/>
    </row>
    <row r="340" ht="12.75">
      <c r="AN340" s="45"/>
    </row>
    <row r="341" ht="12.75">
      <c r="AN341" s="45"/>
    </row>
    <row r="342" ht="12.75">
      <c r="AN342" s="45"/>
    </row>
    <row r="343" ht="12.75">
      <c r="AN343" s="45"/>
    </row>
    <row r="344" ht="12.75">
      <c r="AN344" s="45"/>
    </row>
    <row r="345" ht="12.75">
      <c r="AN345" s="45"/>
    </row>
    <row r="346" ht="12.75">
      <c r="AN346" s="45"/>
    </row>
    <row r="347" ht="12.75">
      <c r="AN347" s="45"/>
    </row>
    <row r="348" ht="12.75">
      <c r="AN348" s="45"/>
    </row>
    <row r="349" ht="12.75">
      <c r="AN349" s="45"/>
    </row>
    <row r="350" ht="12.75">
      <c r="AN350" s="45"/>
    </row>
    <row r="351" ht="12.75">
      <c r="AN351" s="45"/>
    </row>
    <row r="352" ht="12.75">
      <c r="AN352" s="45"/>
    </row>
    <row r="353" ht="12.75">
      <c r="AN353" s="45"/>
    </row>
    <row r="354" ht="12.75">
      <c r="AN354" s="45"/>
    </row>
    <row r="355" ht="12.75">
      <c r="AN355" s="45"/>
    </row>
    <row r="356" ht="12.75">
      <c r="AN356" s="45"/>
    </row>
    <row r="357" ht="12.75">
      <c r="AN357" s="45"/>
    </row>
    <row r="358" ht="12.75">
      <c r="AN358" s="45"/>
    </row>
    <row r="359" ht="12.75">
      <c r="AN359" s="45"/>
    </row>
    <row r="360" ht="12.75">
      <c r="AN360" s="45"/>
    </row>
    <row r="361" ht="12.75">
      <c r="AN361" s="45"/>
    </row>
    <row r="362" ht="12.75">
      <c r="AN362" s="45"/>
    </row>
    <row r="363" ht="12.75">
      <c r="AN363" s="45"/>
    </row>
    <row r="364" ht="12.75">
      <c r="AN364" s="45"/>
    </row>
    <row r="365" ht="12.75">
      <c r="AN365" s="45"/>
    </row>
    <row r="366" ht="12.75">
      <c r="AN366" s="45"/>
    </row>
    <row r="367" ht="12.75">
      <c r="AN367" s="45"/>
    </row>
    <row r="368" ht="12.75">
      <c r="AN368" s="45"/>
    </row>
    <row r="369" ht="12.75">
      <c r="AN369" s="45"/>
    </row>
    <row r="370" ht="12.75">
      <c r="AN370" s="45"/>
    </row>
    <row r="371" ht="12.75">
      <c r="AN371" s="45"/>
    </row>
    <row r="372" ht="12.75">
      <c r="AN372" s="45"/>
    </row>
    <row r="373" ht="12.75">
      <c r="AN373" s="45"/>
    </row>
    <row r="374" ht="12.75">
      <c r="AN374" s="45"/>
    </row>
    <row r="375" ht="12.75">
      <c r="AN375" s="45"/>
    </row>
    <row r="376" ht="12.75">
      <c r="AN376" s="45"/>
    </row>
    <row r="377" ht="12.75">
      <c r="AN377" s="45"/>
    </row>
    <row r="378" ht="12.75">
      <c r="AN378" s="45"/>
    </row>
    <row r="379" ht="12.75">
      <c r="AN379" s="45"/>
    </row>
    <row r="380" ht="12.75">
      <c r="AN380" s="45"/>
    </row>
    <row r="381" ht="12.75">
      <c r="AN381" s="45"/>
    </row>
    <row r="382" ht="12.75">
      <c r="AN382" s="45"/>
    </row>
    <row r="383" ht="12.75">
      <c r="AN383" s="45"/>
    </row>
    <row r="384" ht="12.75">
      <c r="AN384" s="45"/>
    </row>
    <row r="385" ht="12.75">
      <c r="AN385" s="45"/>
    </row>
    <row r="386" ht="12.75">
      <c r="AN386" s="45"/>
    </row>
    <row r="387" ht="12.75">
      <c r="AN387" s="45"/>
    </row>
    <row r="388" ht="12.75">
      <c r="AN388" s="45"/>
    </row>
    <row r="389" ht="12.75">
      <c r="AN389" s="45"/>
    </row>
    <row r="390" ht="12.75">
      <c r="AN390" s="45"/>
    </row>
    <row r="391" ht="12.75">
      <c r="AN391" s="45"/>
    </row>
    <row r="392" ht="12.75">
      <c r="AN392" s="45"/>
    </row>
    <row r="393" ht="12.75">
      <c r="AN393" s="45"/>
    </row>
    <row r="394" ht="12.75">
      <c r="AN394" s="45"/>
    </row>
    <row r="395" ht="12.75">
      <c r="AN395" s="45"/>
    </row>
    <row r="396" ht="12.75">
      <c r="AN396" s="45"/>
    </row>
    <row r="397" ht="12.75">
      <c r="AN397" s="45"/>
    </row>
    <row r="398" ht="12.75">
      <c r="AN398" s="45"/>
    </row>
    <row r="399" ht="12.75">
      <c r="AN399" s="45"/>
    </row>
    <row r="400" ht="12.75">
      <c r="AN400" s="45"/>
    </row>
    <row r="401" ht="12.75">
      <c r="AN401" s="45"/>
    </row>
    <row r="402" ht="12.75">
      <c r="AN402" s="45"/>
    </row>
    <row r="403" ht="12.75">
      <c r="AN403" s="45"/>
    </row>
    <row r="404" ht="12.75">
      <c r="AN404" s="45"/>
    </row>
    <row r="405" ht="12.75">
      <c r="AN405" s="45"/>
    </row>
    <row r="406" ht="12.75">
      <c r="AN406" s="45"/>
    </row>
    <row r="407" ht="12.75">
      <c r="AN407" s="45"/>
    </row>
    <row r="408" ht="12.75">
      <c r="AN408" s="45"/>
    </row>
    <row r="409" ht="12.75">
      <c r="AN409" s="45"/>
    </row>
    <row r="410" ht="12.75">
      <c r="AN410" s="45"/>
    </row>
    <row r="411" ht="12.75">
      <c r="AN411" s="45"/>
    </row>
    <row r="412" ht="12.75">
      <c r="AN412" s="45"/>
    </row>
    <row r="413" ht="12.75">
      <c r="AN413" s="45"/>
    </row>
    <row r="414" ht="12.75">
      <c r="AN414" s="45"/>
    </row>
    <row r="415" ht="12.75">
      <c r="AN415" s="45"/>
    </row>
    <row r="416" ht="12.75">
      <c r="AN416" s="45"/>
    </row>
    <row r="417" ht="12.75">
      <c r="AN417" s="45"/>
    </row>
    <row r="418" ht="12.75">
      <c r="AN418" s="45"/>
    </row>
    <row r="419" ht="12.75">
      <c r="AN419" s="45"/>
    </row>
    <row r="420" ht="12.75">
      <c r="AN420" s="45"/>
    </row>
    <row r="421" ht="12.75">
      <c r="AN421" s="45"/>
    </row>
    <row r="422" ht="12.75">
      <c r="AN422" s="45"/>
    </row>
    <row r="423" ht="12.75">
      <c r="AN423" s="45"/>
    </row>
    <row r="424" ht="12.75">
      <c r="AN424" s="45"/>
    </row>
    <row r="425" ht="12.75">
      <c r="AN425" s="45"/>
    </row>
    <row r="426" ht="12.75">
      <c r="AN426" s="45"/>
    </row>
    <row r="427" ht="12.75">
      <c r="AN427" s="45"/>
    </row>
    <row r="428" ht="12.75">
      <c r="AN428" s="45"/>
    </row>
    <row r="429" ht="12.75">
      <c r="AN429" s="45"/>
    </row>
    <row r="430" ht="12.75">
      <c r="AN430" s="45"/>
    </row>
    <row r="431" ht="12.75">
      <c r="AN431" s="45"/>
    </row>
    <row r="432" ht="12.75">
      <c r="AN432" s="45"/>
    </row>
    <row r="433" ht="12.75">
      <c r="AN433" s="45"/>
    </row>
    <row r="434" ht="12.75">
      <c r="AN434" s="45"/>
    </row>
    <row r="435" ht="12.75">
      <c r="AN435" s="45"/>
    </row>
    <row r="436" ht="12.75">
      <c r="AN436" s="45"/>
    </row>
    <row r="437" ht="12.75">
      <c r="AN437" s="45"/>
    </row>
    <row r="438" ht="12.75">
      <c r="AN438" s="45"/>
    </row>
    <row r="439" ht="12.75">
      <c r="AN439" s="45"/>
    </row>
    <row r="440" ht="12.75">
      <c r="AN440" s="45"/>
    </row>
    <row r="441" ht="12.75">
      <c r="AN441" s="45"/>
    </row>
    <row r="442" ht="12.75">
      <c r="AN442" s="45"/>
    </row>
    <row r="443" ht="12.75">
      <c r="AN443" s="45"/>
    </row>
    <row r="444" ht="12.75">
      <c r="AN444" s="45"/>
    </row>
    <row r="445" ht="12.75">
      <c r="AN445" s="45"/>
    </row>
    <row r="446" ht="12.75">
      <c r="AN446" s="45"/>
    </row>
    <row r="447" ht="12.75">
      <c r="AN447" s="45"/>
    </row>
    <row r="448" ht="12.75">
      <c r="AN448" s="45"/>
    </row>
    <row r="449" ht="12.75">
      <c r="AN449" s="45"/>
    </row>
    <row r="450" ht="12.75">
      <c r="AN450" s="45"/>
    </row>
    <row r="451" ht="12.75">
      <c r="AN451" s="45"/>
    </row>
    <row r="452" ht="12.75">
      <c r="AN452" s="45"/>
    </row>
    <row r="453" ht="12.75">
      <c r="AN453" s="45"/>
    </row>
    <row r="454" ht="12.75">
      <c r="AN454" s="45"/>
    </row>
    <row r="455" ht="12.75">
      <c r="AN455" s="45"/>
    </row>
    <row r="456" ht="12.75">
      <c r="AN456" s="45"/>
    </row>
    <row r="457" ht="12.75">
      <c r="AN457" s="45"/>
    </row>
    <row r="458" ht="12.75">
      <c r="AN458" s="45"/>
    </row>
    <row r="459" ht="12.75">
      <c r="AN459" s="45"/>
    </row>
    <row r="460" ht="12.75">
      <c r="AN460" s="45"/>
    </row>
    <row r="461" ht="12.75">
      <c r="AN461" s="45"/>
    </row>
    <row r="462" ht="12.75">
      <c r="AN462" s="45"/>
    </row>
    <row r="463" ht="12.75">
      <c r="AN463" s="45"/>
    </row>
    <row r="464" ht="12.75">
      <c r="AN464" s="45"/>
    </row>
    <row r="465" ht="12.75">
      <c r="AN465" s="45"/>
    </row>
    <row r="466" ht="12.75">
      <c r="AN466" s="45"/>
    </row>
    <row r="467" ht="12.75">
      <c r="AN467" s="45"/>
    </row>
    <row r="468" ht="12.75">
      <c r="AN468" s="45"/>
    </row>
    <row r="469" ht="12.75">
      <c r="AN469" s="45"/>
    </row>
    <row r="470" ht="12.75">
      <c r="AN470" s="45"/>
    </row>
    <row r="471" ht="12.75">
      <c r="AN471" s="45"/>
    </row>
    <row r="472" ht="12.75">
      <c r="AN472" s="45"/>
    </row>
    <row r="473" ht="12.75">
      <c r="AN473" s="45"/>
    </row>
    <row r="474" ht="12.75">
      <c r="AN474" s="45"/>
    </row>
    <row r="475" ht="12.75">
      <c r="AN475" s="45"/>
    </row>
    <row r="476" ht="12.75">
      <c r="AN476" s="45"/>
    </row>
    <row r="477" ht="12.75">
      <c r="AN477" s="45"/>
    </row>
    <row r="478" ht="12.75">
      <c r="AN478" s="45"/>
    </row>
    <row r="479" ht="12.75">
      <c r="AN479" s="45"/>
    </row>
    <row r="480" ht="12.75">
      <c r="AN480" s="45"/>
    </row>
    <row r="481" ht="12.75">
      <c r="AN481" s="45"/>
    </row>
    <row r="482" ht="12.75">
      <c r="AN482" s="45"/>
    </row>
    <row r="483" ht="12.75">
      <c r="AN483" s="45"/>
    </row>
    <row r="484" ht="12.75">
      <c r="AN484" s="45"/>
    </row>
    <row r="485" ht="12.75">
      <c r="AN485" s="45"/>
    </row>
    <row r="486" ht="12.75">
      <c r="AN486" s="45"/>
    </row>
    <row r="487" ht="12.75">
      <c r="AN487" s="45"/>
    </row>
    <row r="488" ht="12.75">
      <c r="AN488" s="45"/>
    </row>
    <row r="489" ht="12.75">
      <c r="AN489" s="45"/>
    </row>
    <row r="490" ht="12.75">
      <c r="AN490" s="45"/>
    </row>
    <row r="491" ht="12.75">
      <c r="AN491" s="45"/>
    </row>
    <row r="492" ht="12.75">
      <c r="AN492" s="45"/>
    </row>
    <row r="493" ht="12.75">
      <c r="AN493" s="45"/>
    </row>
    <row r="494" ht="12.75">
      <c r="AN494" s="45"/>
    </row>
    <row r="495" ht="12.75">
      <c r="AN495" s="45"/>
    </row>
    <row r="496" ht="12.75">
      <c r="AN496" s="45"/>
    </row>
    <row r="497" ht="12.75">
      <c r="AN497" s="45"/>
    </row>
    <row r="498" ht="12.75">
      <c r="AN498" s="45"/>
    </row>
    <row r="499" ht="12.75">
      <c r="AN499" s="45"/>
    </row>
    <row r="500" ht="12.75">
      <c r="AN500" s="45"/>
    </row>
    <row r="501" ht="12.75">
      <c r="AN501" s="45"/>
    </row>
    <row r="502" ht="12.75">
      <c r="AN502" s="45"/>
    </row>
    <row r="503" ht="12.75">
      <c r="AN503" s="45"/>
    </row>
    <row r="504" ht="12.75">
      <c r="AN504" s="45"/>
    </row>
    <row r="505" ht="12.75">
      <c r="AN505" s="45"/>
    </row>
    <row r="506" ht="12.75">
      <c r="AN506" s="45"/>
    </row>
    <row r="507" ht="12.75">
      <c r="AN507" s="45"/>
    </row>
    <row r="508" ht="12.75">
      <c r="AN508" s="45"/>
    </row>
    <row r="509" ht="12.75">
      <c r="AN509" s="45"/>
    </row>
    <row r="510" ht="12.75">
      <c r="AN510" s="45"/>
    </row>
    <row r="511" ht="12.75">
      <c r="AN511" s="45"/>
    </row>
    <row r="512" ht="12.75">
      <c r="AN512" s="45"/>
    </row>
    <row r="513" ht="12.75">
      <c r="AN513" s="45"/>
    </row>
    <row r="514" ht="12.75">
      <c r="AN514" s="45"/>
    </row>
    <row r="515" ht="12.75">
      <c r="AN515" s="45"/>
    </row>
    <row r="516" ht="12.75">
      <c r="AN516" s="45"/>
    </row>
    <row r="517" ht="12.75">
      <c r="AN517" s="45"/>
    </row>
    <row r="518" ht="12.75">
      <c r="AN518" s="45"/>
    </row>
    <row r="519" ht="12.75">
      <c r="AN519" s="45"/>
    </row>
    <row r="520" ht="12.75">
      <c r="AN520" s="45"/>
    </row>
    <row r="521" ht="12.75">
      <c r="AN521" s="45"/>
    </row>
    <row r="522" ht="12.75">
      <c r="AN522" s="45"/>
    </row>
    <row r="523" ht="12.75">
      <c r="AN523" s="45"/>
    </row>
    <row r="524" ht="12.75">
      <c r="AN524" s="45"/>
    </row>
    <row r="525" ht="12.75">
      <c r="AN525" s="45"/>
    </row>
    <row r="526" ht="12.75">
      <c r="AN526" s="45"/>
    </row>
    <row r="527" ht="12.75">
      <c r="AN527" s="45"/>
    </row>
    <row r="528" ht="12.75">
      <c r="AN528" s="45"/>
    </row>
    <row r="529" ht="12.75">
      <c r="AN529" s="45"/>
    </row>
    <row r="530" ht="12.75">
      <c r="AN530" s="45"/>
    </row>
    <row r="531" ht="12.75">
      <c r="AN531" s="45"/>
    </row>
    <row r="532" ht="12.75">
      <c r="AN532" s="45"/>
    </row>
    <row r="533" ht="12.75">
      <c r="AN533" s="45"/>
    </row>
    <row r="534" ht="12.75">
      <c r="AN534" s="45"/>
    </row>
    <row r="535" ht="12.75">
      <c r="AN535" s="45"/>
    </row>
  </sheetData>
  <sheetProtection/>
  <mergeCells count="18">
    <mergeCell ref="B1:B2"/>
    <mergeCell ref="E47:AC47"/>
    <mergeCell ref="E48:AC48"/>
    <mergeCell ref="AJ1:AN1"/>
    <mergeCell ref="AG1:AI1"/>
    <mergeCell ref="AH44:AR44"/>
    <mergeCell ref="AH45:AR45"/>
    <mergeCell ref="AH46:AR46"/>
    <mergeCell ref="AH47:AR47"/>
    <mergeCell ref="AH48:AR48"/>
    <mergeCell ref="E44:AC44"/>
    <mergeCell ref="E45:AC45"/>
    <mergeCell ref="E46:AC46"/>
    <mergeCell ref="AO1:AR1"/>
    <mergeCell ref="AH42:AR42"/>
    <mergeCell ref="AH43:AR43"/>
    <mergeCell ref="E42:AC42"/>
    <mergeCell ref="E43:AC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1"/>
  <sheetViews>
    <sheetView zoomScalePageLayoutView="0" workbookViewId="0" topLeftCell="A1">
      <selection activeCell="BP15" sqref="BP15"/>
    </sheetView>
  </sheetViews>
  <sheetFormatPr defaultColWidth="9.140625" defaultRowHeight="12.75"/>
  <cols>
    <col min="1" max="1" width="3.140625" style="0" customWidth="1"/>
    <col min="2" max="2" width="19.00390625" style="0" customWidth="1"/>
    <col min="3" max="3" width="1.7109375" style="112" customWidth="1"/>
    <col min="4" max="4" width="1.7109375" style="0" customWidth="1"/>
    <col min="5" max="5" width="1.7109375" style="112" customWidth="1"/>
    <col min="6" max="6" width="1.7109375" style="0" customWidth="1"/>
    <col min="7" max="7" width="1.7109375" style="112" customWidth="1"/>
    <col min="8" max="8" width="1.7109375" style="0" customWidth="1"/>
    <col min="9" max="9" width="1.7109375" style="112" customWidth="1"/>
    <col min="10" max="10" width="1.7109375" style="0" customWidth="1"/>
    <col min="11" max="11" width="1.7109375" style="112" customWidth="1"/>
    <col min="12" max="12" width="1.7109375" style="0" customWidth="1"/>
    <col min="13" max="13" width="1.7109375" style="112" customWidth="1"/>
    <col min="14" max="14" width="1.7109375" style="0" customWidth="1"/>
    <col min="15" max="15" width="1.7109375" style="112" customWidth="1"/>
    <col min="16" max="18" width="1.7109375" style="0" customWidth="1"/>
    <col min="19" max="19" width="1.7109375" style="112" customWidth="1"/>
    <col min="20" max="20" width="1.7109375" style="0" customWidth="1"/>
    <col min="21" max="21" width="1.7109375" style="112" customWidth="1"/>
    <col min="22" max="22" width="1.7109375" style="0" customWidth="1"/>
    <col min="23" max="23" width="1.7109375" style="112" customWidth="1"/>
    <col min="24" max="24" width="1.7109375" style="0" customWidth="1"/>
    <col min="25" max="25" width="1.7109375" style="112" customWidth="1"/>
    <col min="26" max="26" width="1.7109375" style="0" customWidth="1"/>
    <col min="27" max="27" width="1.7109375" style="112" customWidth="1"/>
    <col min="28" max="28" width="1.7109375" style="0" customWidth="1"/>
    <col min="29" max="29" width="1.7109375" style="112" customWidth="1"/>
    <col min="30" max="30" width="1.7109375" style="0" customWidth="1"/>
    <col min="31" max="31" width="1.7109375" style="112" customWidth="1"/>
    <col min="32" max="32" width="1.7109375" style="0" customWidth="1"/>
    <col min="33" max="33" width="1.7109375" style="112" customWidth="1"/>
    <col min="34" max="34" width="1.7109375" style="0" customWidth="1"/>
    <col min="35" max="35" width="1.7109375" style="112" customWidth="1"/>
    <col min="36" max="36" width="1.7109375" style="0" customWidth="1"/>
    <col min="37" max="37" width="1.7109375" style="112" customWidth="1"/>
    <col min="38" max="38" width="1.7109375" style="0" customWidth="1"/>
    <col min="39" max="39" width="1.7109375" style="112" customWidth="1"/>
    <col min="40" max="40" width="1.7109375" style="0" customWidth="1"/>
    <col min="41" max="41" width="1.7109375" style="112" customWidth="1"/>
    <col min="42" max="42" width="1.7109375" style="0" customWidth="1"/>
    <col min="43" max="43" width="1.7109375" style="112" customWidth="1"/>
    <col min="44" max="44" width="1.7109375" style="0" customWidth="1"/>
    <col min="45" max="45" width="1.7109375" style="112" customWidth="1"/>
    <col min="46" max="46" width="1.7109375" style="0" customWidth="1"/>
    <col min="47" max="47" width="1.7109375" style="112" customWidth="1"/>
    <col min="48" max="48" width="1.7109375" style="0" customWidth="1"/>
    <col min="49" max="49" width="1.7109375" style="112" customWidth="1"/>
    <col min="50" max="50" width="1.7109375" style="0" customWidth="1"/>
    <col min="51" max="51" width="1.7109375" style="112" customWidth="1"/>
    <col min="52" max="52" width="1.7109375" style="0" customWidth="1"/>
    <col min="53" max="53" width="1.7109375" style="112" customWidth="1"/>
    <col min="54" max="54" width="1.7109375" style="0" customWidth="1"/>
    <col min="55" max="55" width="1.7109375" style="112" customWidth="1"/>
    <col min="56" max="56" width="1.7109375" style="0" customWidth="1"/>
    <col min="57" max="57" width="1.7109375" style="112" customWidth="1"/>
    <col min="58" max="58" width="1.7109375" style="0" customWidth="1"/>
    <col min="59" max="59" width="1.7109375" style="112" customWidth="1"/>
    <col min="60" max="60" width="1.7109375" style="0" customWidth="1"/>
    <col min="61" max="61" width="1.7109375" style="112" customWidth="1"/>
    <col min="62" max="62" width="1.7109375" style="0" customWidth="1"/>
    <col min="63" max="63" width="3.8515625" style="0" customWidth="1"/>
    <col min="64" max="64" width="4.8515625" style="0" customWidth="1"/>
    <col min="65" max="65" width="5.00390625" style="0" customWidth="1"/>
  </cols>
  <sheetData>
    <row r="1" spans="1:65" ht="26.25" thickBot="1">
      <c r="A1" s="62"/>
      <c r="B1" s="118" t="s">
        <v>69</v>
      </c>
      <c r="C1" s="276" t="s">
        <v>3</v>
      </c>
      <c r="D1" s="277"/>
      <c r="E1" s="276" t="s">
        <v>4</v>
      </c>
      <c r="F1" s="276"/>
      <c r="G1" s="276" t="s">
        <v>5</v>
      </c>
      <c r="H1" s="276"/>
      <c r="I1" s="276" t="s">
        <v>6</v>
      </c>
      <c r="J1" s="276"/>
      <c r="K1" s="276" t="s">
        <v>7</v>
      </c>
      <c r="L1" s="276"/>
      <c r="M1" s="276" t="s">
        <v>8</v>
      </c>
      <c r="N1" s="276"/>
      <c r="O1" s="276" t="s">
        <v>9</v>
      </c>
      <c r="P1" s="276"/>
      <c r="Q1" s="278" t="s">
        <v>10</v>
      </c>
      <c r="R1" s="278"/>
      <c r="S1" s="276" t="s">
        <v>11</v>
      </c>
      <c r="T1" s="276"/>
      <c r="U1" s="276" t="s">
        <v>12</v>
      </c>
      <c r="V1" s="276"/>
      <c r="W1" s="276" t="s">
        <v>13</v>
      </c>
      <c r="X1" s="276"/>
      <c r="Y1" s="276" t="s">
        <v>14</v>
      </c>
      <c r="Z1" s="276"/>
      <c r="AA1" s="276" t="s">
        <v>15</v>
      </c>
      <c r="AB1" s="276"/>
      <c r="AC1" s="276" t="s">
        <v>16</v>
      </c>
      <c r="AD1" s="276"/>
      <c r="AE1" s="276" t="s">
        <v>17</v>
      </c>
      <c r="AF1" s="279"/>
      <c r="AG1" s="280" t="s">
        <v>18</v>
      </c>
      <c r="AH1" s="276"/>
      <c r="AI1" s="276" t="s">
        <v>19</v>
      </c>
      <c r="AJ1" s="276"/>
      <c r="AK1" s="276" t="s">
        <v>20</v>
      </c>
      <c r="AL1" s="276"/>
      <c r="AM1" s="276" t="s">
        <v>21</v>
      </c>
      <c r="AN1" s="276"/>
      <c r="AO1" s="276" t="s">
        <v>22</v>
      </c>
      <c r="AP1" s="276"/>
      <c r="AQ1" s="276" t="s">
        <v>23</v>
      </c>
      <c r="AR1" s="276"/>
      <c r="AS1" s="278" t="s">
        <v>24</v>
      </c>
      <c r="AT1" s="278"/>
      <c r="AU1" s="278" t="s">
        <v>25</v>
      </c>
      <c r="AV1" s="278"/>
      <c r="AW1" s="278" t="s">
        <v>26</v>
      </c>
      <c r="AX1" s="278"/>
      <c r="AY1" s="276" t="s">
        <v>27</v>
      </c>
      <c r="AZ1" s="276"/>
      <c r="BA1" s="276" t="s">
        <v>28</v>
      </c>
      <c r="BB1" s="276"/>
      <c r="BC1" s="276" t="s">
        <v>29</v>
      </c>
      <c r="BD1" s="276"/>
      <c r="BE1" s="276" t="s">
        <v>30</v>
      </c>
      <c r="BF1" s="276"/>
      <c r="BG1" s="276" t="s">
        <v>31</v>
      </c>
      <c r="BH1" s="276"/>
      <c r="BI1" s="278" t="s">
        <v>32</v>
      </c>
      <c r="BJ1" s="278"/>
      <c r="BK1" s="88" t="s">
        <v>65</v>
      </c>
      <c r="BL1" s="89" t="s">
        <v>66</v>
      </c>
      <c r="BM1" s="89" t="s">
        <v>67</v>
      </c>
    </row>
    <row r="2" spans="1:65" ht="13.5" thickTop="1">
      <c r="A2" s="43" t="s">
        <v>3</v>
      </c>
      <c r="B2" s="20" t="s">
        <v>97</v>
      </c>
      <c r="C2" s="90"/>
      <c r="D2" s="91"/>
      <c r="E2" s="92">
        <v>2</v>
      </c>
      <c r="F2" s="91"/>
      <c r="G2" s="92"/>
      <c r="H2" s="91"/>
      <c r="I2" s="92"/>
      <c r="J2" s="91"/>
      <c r="K2" s="92">
        <v>1</v>
      </c>
      <c r="L2" s="91"/>
      <c r="M2" s="92"/>
      <c r="N2" s="91">
        <v>1</v>
      </c>
      <c r="O2" s="92"/>
      <c r="P2" s="91"/>
      <c r="Q2" s="158"/>
      <c r="R2" s="130"/>
      <c r="S2" s="92"/>
      <c r="T2" s="91"/>
      <c r="U2" s="92"/>
      <c r="V2" s="91"/>
      <c r="W2" s="92"/>
      <c r="X2" s="91"/>
      <c r="Y2" s="92">
        <v>1</v>
      </c>
      <c r="Z2" s="91"/>
      <c r="AA2" s="92"/>
      <c r="AB2" s="91"/>
      <c r="AC2" s="92">
        <v>1</v>
      </c>
      <c r="AD2" s="91"/>
      <c r="AE2" s="90">
        <v>2</v>
      </c>
      <c r="AF2" s="123">
        <v>2</v>
      </c>
      <c r="AG2" s="93"/>
      <c r="AH2" s="91"/>
      <c r="AI2" s="93"/>
      <c r="AJ2" s="91"/>
      <c r="AK2" s="93"/>
      <c r="AL2" s="91"/>
      <c r="AM2" s="93"/>
      <c r="AN2" s="91"/>
      <c r="AO2" s="93"/>
      <c r="AP2" s="91"/>
      <c r="AQ2" s="93"/>
      <c r="AR2" s="91"/>
      <c r="AS2" s="136"/>
      <c r="AT2" s="130"/>
      <c r="AU2" s="136"/>
      <c r="AV2" s="130"/>
      <c r="AW2" s="94"/>
      <c r="AX2" s="95"/>
      <c r="AY2" s="93"/>
      <c r="AZ2" s="91"/>
      <c r="BA2" s="93"/>
      <c r="BB2" s="91"/>
      <c r="BC2" s="93"/>
      <c r="BD2" s="91"/>
      <c r="BE2" s="93"/>
      <c r="BF2" s="91"/>
      <c r="BG2" s="93"/>
      <c r="BH2" s="91"/>
      <c r="BI2" s="94"/>
      <c r="BJ2" s="96"/>
      <c r="BK2" s="102">
        <f aca="true" t="shared" si="0" ref="BK2:BK22">SUM(C2+E2+G2+I2+K2+M2+O2+S2+U2+W2+Y2+AA2+AC2+AE2+AG2+AI2+AK2+Q2+AS2+AM2+AO2+AQ2+AU2+AW2+AY2+BA2+BC2+BE2+BG2+BI2)</f>
        <v>7</v>
      </c>
      <c r="BL2" s="103">
        <f aca="true" t="shared" si="1" ref="BL2:BL22">SUM(D2+F2+H2+J2+L2+N2+P2+T2+V2+X2+Z2+AB2+AD2+AF2+R2+AT2+AH2+AJ2+AL2+AN2+AP2+AR2+AV2+AX2+AZ2+BB2+BD2+BF2+BH2+BJ2)</f>
        <v>3</v>
      </c>
      <c r="BM2" s="97">
        <f aca="true" t="shared" si="2" ref="BM2:BM15">SUM(C2:BJ2)</f>
        <v>10</v>
      </c>
    </row>
    <row r="3" spans="1:65" ht="12.75">
      <c r="A3" s="43" t="s">
        <v>4</v>
      </c>
      <c r="B3" s="20" t="s">
        <v>89</v>
      </c>
      <c r="C3" s="42"/>
      <c r="D3" s="98"/>
      <c r="E3" s="99"/>
      <c r="F3" s="98"/>
      <c r="G3" s="99"/>
      <c r="H3" s="98"/>
      <c r="I3" s="99"/>
      <c r="J3" s="98"/>
      <c r="K3" s="99"/>
      <c r="L3" s="98"/>
      <c r="M3" s="99"/>
      <c r="N3" s="98"/>
      <c r="O3" s="99"/>
      <c r="P3" s="98"/>
      <c r="Q3" s="159"/>
      <c r="R3" s="131"/>
      <c r="S3" s="99">
        <v>1</v>
      </c>
      <c r="T3" s="98"/>
      <c r="U3" s="99"/>
      <c r="V3" s="98"/>
      <c r="W3" s="99"/>
      <c r="X3" s="98"/>
      <c r="Y3" s="99">
        <v>1</v>
      </c>
      <c r="Z3" s="98"/>
      <c r="AA3" s="99"/>
      <c r="AB3" s="98">
        <v>1</v>
      </c>
      <c r="AC3" s="99"/>
      <c r="AD3" s="98">
        <v>2</v>
      </c>
      <c r="AE3" s="42"/>
      <c r="AF3" s="124"/>
      <c r="AG3" s="99"/>
      <c r="AH3" s="98"/>
      <c r="AI3" s="99"/>
      <c r="AJ3" s="98"/>
      <c r="AK3" s="99"/>
      <c r="AL3" s="98"/>
      <c r="AM3" s="99"/>
      <c r="AN3" s="98"/>
      <c r="AO3" s="99"/>
      <c r="AP3" s="98"/>
      <c r="AQ3" s="99"/>
      <c r="AR3" s="98"/>
      <c r="AS3" s="137"/>
      <c r="AT3" s="131"/>
      <c r="AU3" s="137"/>
      <c r="AV3" s="131"/>
      <c r="AW3" s="100"/>
      <c r="AX3" s="101"/>
      <c r="AY3" s="99"/>
      <c r="AZ3" s="98"/>
      <c r="BA3" s="99"/>
      <c r="BB3" s="98"/>
      <c r="BC3" s="99"/>
      <c r="BD3" s="98"/>
      <c r="BE3" s="99"/>
      <c r="BF3" s="98"/>
      <c r="BG3" s="99"/>
      <c r="BH3" s="98"/>
      <c r="BI3" s="100"/>
      <c r="BJ3" s="101"/>
      <c r="BK3" s="102">
        <f aca="true" t="shared" si="3" ref="BK3:BK8">SUM(C3+E3+G3+I3+K3+M3+O3+S3+U3+W3+Y3+AA3+AC3+AE3+AG3+AI3+AK3+Q3+AS3+AM3+AO3+AQ3+AU3+AW3+AY3+BA3+BC3+BE3+BG3+BI3)</f>
        <v>2</v>
      </c>
      <c r="BL3" s="103">
        <f aca="true" t="shared" si="4" ref="BL3:BL8">SUM(D3+F3+H3+J3+L3+N3+P3+T3+V3+X3+Z3+AB3+AD3+AF3+R3+AT3+AH3+AJ3+AL3+AN3+AP3+AR3+AV3+AX3+AZ3+BB3+BD3+BF3+BH3+BJ3)</f>
        <v>3</v>
      </c>
      <c r="BM3" s="104">
        <f aca="true" t="shared" si="5" ref="BM3:BM8">SUM(C3:BJ3)</f>
        <v>5</v>
      </c>
    </row>
    <row r="4" spans="1:65" ht="12.75">
      <c r="A4" s="43" t="s">
        <v>5</v>
      </c>
      <c r="B4" s="20" t="s">
        <v>91</v>
      </c>
      <c r="C4" s="42"/>
      <c r="D4" s="98"/>
      <c r="E4" s="99"/>
      <c r="F4" s="98"/>
      <c r="G4" s="99">
        <v>1</v>
      </c>
      <c r="H4" s="98"/>
      <c r="I4" s="99"/>
      <c r="J4" s="98"/>
      <c r="K4" s="99">
        <v>2</v>
      </c>
      <c r="L4" s="98"/>
      <c r="M4" s="99"/>
      <c r="N4" s="98"/>
      <c r="O4" s="99"/>
      <c r="P4" s="98"/>
      <c r="Q4" s="159"/>
      <c r="R4" s="131"/>
      <c r="S4" s="99"/>
      <c r="T4" s="98"/>
      <c r="U4" s="99"/>
      <c r="V4" s="98"/>
      <c r="W4" s="99">
        <v>1</v>
      </c>
      <c r="X4" s="98"/>
      <c r="Y4" s="99"/>
      <c r="Z4" s="98"/>
      <c r="AA4" s="99"/>
      <c r="AB4" s="98"/>
      <c r="AC4" s="99"/>
      <c r="AD4" s="98"/>
      <c r="AE4" s="42"/>
      <c r="AF4" s="124"/>
      <c r="AG4" s="99"/>
      <c r="AH4" s="98"/>
      <c r="AI4" s="99"/>
      <c r="AJ4" s="98"/>
      <c r="AK4" s="99"/>
      <c r="AL4" s="98"/>
      <c r="AM4" s="99"/>
      <c r="AN4" s="98"/>
      <c r="AO4" s="99"/>
      <c r="AP4" s="98"/>
      <c r="AQ4" s="99"/>
      <c r="AR4" s="98"/>
      <c r="AS4" s="137"/>
      <c r="AT4" s="131"/>
      <c r="AU4" s="137"/>
      <c r="AV4" s="131"/>
      <c r="AW4" s="100"/>
      <c r="AX4" s="101"/>
      <c r="AY4" s="99"/>
      <c r="AZ4" s="98"/>
      <c r="BA4" s="99"/>
      <c r="BB4" s="98"/>
      <c r="BC4" s="99"/>
      <c r="BD4" s="98"/>
      <c r="BE4" s="99"/>
      <c r="BF4" s="98"/>
      <c r="BG4" s="99"/>
      <c r="BH4" s="98"/>
      <c r="BI4" s="100"/>
      <c r="BJ4" s="101"/>
      <c r="BK4" s="102">
        <f t="shared" si="3"/>
        <v>4</v>
      </c>
      <c r="BL4" s="103">
        <f t="shared" si="4"/>
        <v>0</v>
      </c>
      <c r="BM4" s="104">
        <f t="shared" si="5"/>
        <v>4</v>
      </c>
    </row>
    <row r="5" spans="1:65" ht="12.75">
      <c r="A5" s="43" t="s">
        <v>6</v>
      </c>
      <c r="B5" s="20" t="s">
        <v>80</v>
      </c>
      <c r="C5" s="42">
        <v>1</v>
      </c>
      <c r="D5" s="98"/>
      <c r="E5" s="99"/>
      <c r="F5" s="98"/>
      <c r="G5" s="99"/>
      <c r="H5" s="98"/>
      <c r="I5" s="99"/>
      <c r="J5" s="98"/>
      <c r="K5" s="99"/>
      <c r="L5" s="98">
        <v>1</v>
      </c>
      <c r="M5" s="99"/>
      <c r="N5" s="98"/>
      <c r="O5" s="99"/>
      <c r="P5" s="98"/>
      <c r="Q5" s="159"/>
      <c r="R5" s="131"/>
      <c r="S5" s="99"/>
      <c r="T5" s="98">
        <v>1</v>
      </c>
      <c r="U5" s="99"/>
      <c r="V5" s="98"/>
      <c r="W5" s="99"/>
      <c r="X5" s="98"/>
      <c r="Y5" s="99"/>
      <c r="Z5" s="98"/>
      <c r="AA5" s="99"/>
      <c r="AB5" s="98"/>
      <c r="AC5" s="99"/>
      <c r="AD5" s="98"/>
      <c r="AE5" s="42">
        <v>1</v>
      </c>
      <c r="AF5" s="124"/>
      <c r="AG5" s="99"/>
      <c r="AH5" s="98"/>
      <c r="AI5" s="99"/>
      <c r="AJ5" s="98"/>
      <c r="AK5" s="99"/>
      <c r="AL5" s="98"/>
      <c r="AM5" s="99"/>
      <c r="AN5" s="98"/>
      <c r="AO5" s="99"/>
      <c r="AP5" s="98"/>
      <c r="AQ5" s="99"/>
      <c r="AR5" s="98"/>
      <c r="AS5" s="137"/>
      <c r="AT5" s="131"/>
      <c r="AU5" s="137"/>
      <c r="AV5" s="131"/>
      <c r="AW5" s="100"/>
      <c r="AX5" s="101"/>
      <c r="AY5" s="99"/>
      <c r="AZ5" s="98"/>
      <c r="BA5" s="99"/>
      <c r="BB5" s="98"/>
      <c r="BC5" s="99"/>
      <c r="BD5" s="98"/>
      <c r="BE5" s="99"/>
      <c r="BF5" s="98"/>
      <c r="BG5" s="99"/>
      <c r="BH5" s="98"/>
      <c r="BI5" s="100"/>
      <c r="BJ5" s="101"/>
      <c r="BK5" s="102">
        <f t="shared" si="3"/>
        <v>2</v>
      </c>
      <c r="BL5" s="103">
        <f t="shared" si="4"/>
        <v>2</v>
      </c>
      <c r="BM5" s="104">
        <f t="shared" si="5"/>
        <v>4</v>
      </c>
    </row>
    <row r="6" spans="1:65" ht="12.75">
      <c r="A6" s="43"/>
      <c r="B6" s="20" t="s">
        <v>84</v>
      </c>
      <c r="C6" s="42"/>
      <c r="D6" s="98"/>
      <c r="E6" s="99"/>
      <c r="F6" s="98">
        <v>1</v>
      </c>
      <c r="G6" s="99"/>
      <c r="H6" s="98"/>
      <c r="I6" s="99"/>
      <c r="J6" s="98"/>
      <c r="K6" s="99"/>
      <c r="L6" s="98">
        <v>1</v>
      </c>
      <c r="M6" s="99"/>
      <c r="N6" s="98"/>
      <c r="O6" s="99"/>
      <c r="P6" s="98"/>
      <c r="Q6" s="159"/>
      <c r="R6" s="131"/>
      <c r="S6" s="99"/>
      <c r="T6" s="98"/>
      <c r="U6" s="99"/>
      <c r="V6" s="98"/>
      <c r="W6" s="99"/>
      <c r="X6" s="98"/>
      <c r="Y6" s="99"/>
      <c r="Z6" s="98"/>
      <c r="AA6" s="99"/>
      <c r="AB6" s="98"/>
      <c r="AC6" s="99">
        <v>1</v>
      </c>
      <c r="AD6" s="98"/>
      <c r="AE6" s="42"/>
      <c r="AF6" s="124"/>
      <c r="AG6" s="99"/>
      <c r="AH6" s="98"/>
      <c r="AI6" s="99"/>
      <c r="AJ6" s="98"/>
      <c r="AK6" s="99"/>
      <c r="AL6" s="98"/>
      <c r="AM6" s="99"/>
      <c r="AN6" s="98"/>
      <c r="AO6" s="99"/>
      <c r="AP6" s="98"/>
      <c r="AQ6" s="99"/>
      <c r="AR6" s="98"/>
      <c r="AS6" s="137"/>
      <c r="AT6" s="131"/>
      <c r="AU6" s="137"/>
      <c r="AV6" s="131"/>
      <c r="AW6" s="100"/>
      <c r="AX6" s="101"/>
      <c r="AY6" s="99"/>
      <c r="AZ6" s="98"/>
      <c r="BA6" s="99"/>
      <c r="BB6" s="98"/>
      <c r="BC6" s="99"/>
      <c r="BD6" s="98"/>
      <c r="BE6" s="99"/>
      <c r="BF6" s="98"/>
      <c r="BG6" s="99"/>
      <c r="BH6" s="98"/>
      <c r="BI6" s="100"/>
      <c r="BJ6" s="101"/>
      <c r="BK6" s="102">
        <f t="shared" si="3"/>
        <v>1</v>
      </c>
      <c r="BL6" s="103">
        <f t="shared" si="4"/>
        <v>2</v>
      </c>
      <c r="BM6" s="104">
        <f t="shared" si="5"/>
        <v>3</v>
      </c>
    </row>
    <row r="7" spans="1:65" ht="12.75">
      <c r="A7" s="43" t="s">
        <v>8</v>
      </c>
      <c r="B7" s="20" t="s">
        <v>78</v>
      </c>
      <c r="C7" s="42"/>
      <c r="D7" s="98"/>
      <c r="E7" s="99"/>
      <c r="F7" s="98"/>
      <c r="G7" s="99"/>
      <c r="H7" s="98">
        <v>1</v>
      </c>
      <c r="I7" s="99"/>
      <c r="J7" s="98"/>
      <c r="K7" s="99"/>
      <c r="L7" s="98"/>
      <c r="M7" s="99">
        <v>1</v>
      </c>
      <c r="N7" s="98"/>
      <c r="O7" s="99"/>
      <c r="P7" s="98"/>
      <c r="Q7" s="159"/>
      <c r="R7" s="131"/>
      <c r="S7" s="99"/>
      <c r="T7" s="98"/>
      <c r="U7" s="99"/>
      <c r="V7" s="98"/>
      <c r="W7" s="99"/>
      <c r="X7" s="98"/>
      <c r="Y7" s="99"/>
      <c r="Z7" s="98"/>
      <c r="AA7" s="99"/>
      <c r="AB7" s="98"/>
      <c r="AC7" s="99"/>
      <c r="AD7" s="98"/>
      <c r="AE7" s="42">
        <v>1</v>
      </c>
      <c r="AF7" s="124">
        <v>1</v>
      </c>
      <c r="AG7" s="99"/>
      <c r="AH7" s="98"/>
      <c r="AI7" s="99"/>
      <c r="AJ7" s="98"/>
      <c r="AK7" s="99"/>
      <c r="AL7" s="98"/>
      <c r="AM7" s="99"/>
      <c r="AN7" s="98"/>
      <c r="AO7" s="99"/>
      <c r="AP7" s="98"/>
      <c r="AQ7" s="99"/>
      <c r="AR7" s="98"/>
      <c r="AS7" s="137"/>
      <c r="AT7" s="131"/>
      <c r="AU7" s="137"/>
      <c r="AV7" s="131"/>
      <c r="AW7" s="100"/>
      <c r="AX7" s="101"/>
      <c r="AY7" s="99"/>
      <c r="AZ7" s="98"/>
      <c r="BA7" s="99"/>
      <c r="BB7" s="98"/>
      <c r="BC7" s="99"/>
      <c r="BD7" s="98"/>
      <c r="BE7" s="99"/>
      <c r="BF7" s="98"/>
      <c r="BG7" s="99"/>
      <c r="BH7" s="98"/>
      <c r="BI7" s="100"/>
      <c r="BJ7" s="101"/>
      <c r="BK7" s="102">
        <f t="shared" si="3"/>
        <v>2</v>
      </c>
      <c r="BL7" s="103">
        <f t="shared" si="4"/>
        <v>2</v>
      </c>
      <c r="BM7" s="104">
        <f t="shared" si="5"/>
        <v>4</v>
      </c>
    </row>
    <row r="8" spans="1:65" ht="12.75">
      <c r="A8" s="43"/>
      <c r="B8" s="20" t="s">
        <v>88</v>
      </c>
      <c r="C8" s="42"/>
      <c r="D8" s="98"/>
      <c r="E8" s="99"/>
      <c r="F8" s="98"/>
      <c r="G8" s="99"/>
      <c r="H8" s="98"/>
      <c r="I8" s="99"/>
      <c r="J8" s="98"/>
      <c r="K8" s="99"/>
      <c r="L8" s="98"/>
      <c r="M8" s="99"/>
      <c r="N8" s="98"/>
      <c r="O8" s="99">
        <v>1</v>
      </c>
      <c r="P8" s="98"/>
      <c r="Q8" s="159"/>
      <c r="R8" s="131"/>
      <c r="S8" s="99"/>
      <c r="T8" s="98"/>
      <c r="U8" s="99"/>
      <c r="V8" s="98"/>
      <c r="W8" s="99"/>
      <c r="X8" s="98"/>
      <c r="Y8" s="99">
        <v>1</v>
      </c>
      <c r="Z8" s="98"/>
      <c r="AA8" s="99"/>
      <c r="AB8" s="98"/>
      <c r="AC8" s="99"/>
      <c r="AD8" s="98"/>
      <c r="AE8" s="42"/>
      <c r="AF8" s="124"/>
      <c r="AG8" s="99"/>
      <c r="AH8" s="98"/>
      <c r="AI8" s="99"/>
      <c r="AJ8" s="98"/>
      <c r="AK8" s="99"/>
      <c r="AL8" s="98"/>
      <c r="AM8" s="99"/>
      <c r="AN8" s="98"/>
      <c r="AO8" s="99"/>
      <c r="AP8" s="98"/>
      <c r="AQ8" s="99"/>
      <c r="AR8" s="98"/>
      <c r="AS8" s="137"/>
      <c r="AT8" s="131"/>
      <c r="AU8" s="137"/>
      <c r="AV8" s="131"/>
      <c r="AW8" s="100"/>
      <c r="AX8" s="101"/>
      <c r="AY8" s="99"/>
      <c r="AZ8" s="98"/>
      <c r="BA8" s="99"/>
      <c r="BB8" s="98"/>
      <c r="BC8" s="99"/>
      <c r="BD8" s="98"/>
      <c r="BE8" s="99"/>
      <c r="BF8" s="98"/>
      <c r="BG8" s="99"/>
      <c r="BH8" s="98"/>
      <c r="BI8" s="100"/>
      <c r="BJ8" s="101"/>
      <c r="BK8" s="102">
        <f t="shared" si="3"/>
        <v>2</v>
      </c>
      <c r="BL8" s="103">
        <f t="shared" si="4"/>
        <v>0</v>
      </c>
      <c r="BM8" s="104">
        <f t="shared" si="5"/>
        <v>2</v>
      </c>
    </row>
    <row r="9" spans="1:65" ht="12.75">
      <c r="A9" s="43"/>
      <c r="B9" s="20" t="s">
        <v>75</v>
      </c>
      <c r="C9" s="105"/>
      <c r="D9" s="98"/>
      <c r="E9" s="99"/>
      <c r="F9" s="98"/>
      <c r="G9" s="99"/>
      <c r="H9" s="98"/>
      <c r="I9" s="99"/>
      <c r="J9" s="98"/>
      <c r="K9" s="99"/>
      <c r="L9" s="98"/>
      <c r="M9" s="99"/>
      <c r="N9" s="98"/>
      <c r="O9" s="99"/>
      <c r="P9" s="98"/>
      <c r="Q9" s="159"/>
      <c r="R9" s="131"/>
      <c r="S9" s="99"/>
      <c r="T9" s="98"/>
      <c r="U9" s="99"/>
      <c r="V9" s="98"/>
      <c r="W9" s="99"/>
      <c r="X9" s="98"/>
      <c r="Y9" s="99"/>
      <c r="Z9" s="98">
        <v>2</v>
      </c>
      <c r="AA9" s="99"/>
      <c r="AB9" s="98"/>
      <c r="AC9" s="99"/>
      <c r="AD9" s="98"/>
      <c r="AE9" s="42"/>
      <c r="AF9" s="124"/>
      <c r="AG9" s="99"/>
      <c r="AH9" s="98"/>
      <c r="AI9" s="99"/>
      <c r="AJ9" s="98"/>
      <c r="AK9" s="99"/>
      <c r="AL9" s="98"/>
      <c r="AM9" s="99"/>
      <c r="AN9" s="98"/>
      <c r="AO9" s="99"/>
      <c r="AP9" s="98"/>
      <c r="AQ9" s="99"/>
      <c r="AR9" s="98"/>
      <c r="AS9" s="137"/>
      <c r="AT9" s="131"/>
      <c r="AU9" s="137"/>
      <c r="AV9" s="131"/>
      <c r="AW9" s="100"/>
      <c r="AX9" s="101"/>
      <c r="AY9" s="99"/>
      <c r="AZ9" s="98"/>
      <c r="BA9" s="99"/>
      <c r="BB9" s="98"/>
      <c r="BC9" s="99"/>
      <c r="BD9" s="98"/>
      <c r="BE9" s="99"/>
      <c r="BF9" s="98"/>
      <c r="BG9" s="99"/>
      <c r="BH9" s="98"/>
      <c r="BI9" s="100"/>
      <c r="BJ9" s="101"/>
      <c r="BK9" s="102">
        <f t="shared" si="0"/>
        <v>0</v>
      </c>
      <c r="BL9" s="103">
        <f t="shared" si="1"/>
        <v>2</v>
      </c>
      <c r="BM9" s="104">
        <f t="shared" si="2"/>
        <v>2</v>
      </c>
    </row>
    <row r="10" spans="1:65" ht="12.75">
      <c r="A10" s="43"/>
      <c r="B10" s="20" t="s">
        <v>99</v>
      </c>
      <c r="C10" s="42"/>
      <c r="D10" s="98"/>
      <c r="E10" s="99"/>
      <c r="F10" s="98"/>
      <c r="G10" s="99"/>
      <c r="H10" s="98"/>
      <c r="I10" s="99"/>
      <c r="J10" s="98"/>
      <c r="K10" s="99"/>
      <c r="L10" s="98"/>
      <c r="M10" s="99">
        <v>1</v>
      </c>
      <c r="N10" s="98"/>
      <c r="O10" s="99"/>
      <c r="P10" s="98"/>
      <c r="Q10" s="159"/>
      <c r="R10" s="131"/>
      <c r="S10" s="99"/>
      <c r="T10" s="98"/>
      <c r="U10" s="99"/>
      <c r="V10" s="98"/>
      <c r="W10" s="99"/>
      <c r="X10" s="98"/>
      <c r="Y10" s="99"/>
      <c r="Z10" s="98"/>
      <c r="AA10" s="99"/>
      <c r="AB10" s="98"/>
      <c r="AC10" s="99">
        <v>1</v>
      </c>
      <c r="AD10" s="98"/>
      <c r="AE10" s="42"/>
      <c r="AF10" s="124"/>
      <c r="AG10" s="99"/>
      <c r="AH10" s="98"/>
      <c r="AI10" s="99"/>
      <c r="AJ10" s="98"/>
      <c r="AK10" s="99"/>
      <c r="AL10" s="98"/>
      <c r="AM10" s="99"/>
      <c r="AN10" s="98"/>
      <c r="AO10" s="99"/>
      <c r="AP10" s="98"/>
      <c r="AQ10" s="99"/>
      <c r="AR10" s="98"/>
      <c r="AS10" s="137"/>
      <c r="AT10" s="131"/>
      <c r="AU10" s="137"/>
      <c r="AV10" s="131"/>
      <c r="AW10" s="100"/>
      <c r="AX10" s="101"/>
      <c r="AY10" s="99"/>
      <c r="AZ10" s="98"/>
      <c r="BA10" s="99"/>
      <c r="BB10" s="98"/>
      <c r="BC10" s="99"/>
      <c r="BD10" s="98"/>
      <c r="BE10" s="99"/>
      <c r="BF10" s="98"/>
      <c r="BG10" s="99"/>
      <c r="BH10" s="98"/>
      <c r="BI10" s="100"/>
      <c r="BJ10" s="101"/>
      <c r="BK10" s="102">
        <f t="shared" si="0"/>
        <v>2</v>
      </c>
      <c r="BL10" s="103">
        <f t="shared" si="1"/>
        <v>0</v>
      </c>
      <c r="BM10" s="104">
        <f t="shared" si="2"/>
        <v>2</v>
      </c>
    </row>
    <row r="11" spans="1:65" ht="12.75">
      <c r="A11" s="43" t="s">
        <v>12</v>
      </c>
      <c r="B11" s="20" t="s">
        <v>87</v>
      </c>
      <c r="C11" s="42"/>
      <c r="D11" s="98"/>
      <c r="E11" s="99"/>
      <c r="F11" s="98"/>
      <c r="G11" s="99"/>
      <c r="H11" s="98"/>
      <c r="I11" s="99"/>
      <c r="J11" s="98"/>
      <c r="K11" s="99"/>
      <c r="L11" s="98"/>
      <c r="M11" s="99"/>
      <c r="N11" s="98"/>
      <c r="O11" s="99"/>
      <c r="P11" s="98">
        <v>1</v>
      </c>
      <c r="Q11" s="159"/>
      <c r="R11" s="131"/>
      <c r="S11" s="99"/>
      <c r="T11" s="98"/>
      <c r="U11" s="99"/>
      <c r="V11" s="98"/>
      <c r="W11" s="99"/>
      <c r="X11" s="98"/>
      <c r="Y11" s="99"/>
      <c r="Z11" s="98"/>
      <c r="AA11" s="99"/>
      <c r="AB11" s="98"/>
      <c r="AC11" s="99"/>
      <c r="AD11" s="98"/>
      <c r="AE11" s="42"/>
      <c r="AF11" s="124"/>
      <c r="AG11" s="99"/>
      <c r="AH11" s="98"/>
      <c r="AI11" s="99"/>
      <c r="AJ11" s="98"/>
      <c r="AK11" s="99"/>
      <c r="AL11" s="98"/>
      <c r="AM11" s="99"/>
      <c r="AN11" s="98"/>
      <c r="AO11" s="99"/>
      <c r="AP11" s="98"/>
      <c r="AQ11" s="99"/>
      <c r="AR11" s="98"/>
      <c r="AS11" s="137"/>
      <c r="AT11" s="131"/>
      <c r="AU11" s="137"/>
      <c r="AV11" s="131"/>
      <c r="AW11" s="100"/>
      <c r="AX11" s="101"/>
      <c r="AY11" s="99"/>
      <c r="AZ11" s="98"/>
      <c r="BA11" s="99"/>
      <c r="BB11" s="98"/>
      <c r="BC11" s="99"/>
      <c r="BD11" s="98"/>
      <c r="BE11" s="99"/>
      <c r="BF11" s="98"/>
      <c r="BG11" s="99"/>
      <c r="BH11" s="98"/>
      <c r="BI11" s="100"/>
      <c r="BJ11" s="101"/>
      <c r="BK11" s="102">
        <f t="shared" si="0"/>
        <v>0</v>
      </c>
      <c r="BL11" s="103">
        <f t="shared" si="1"/>
        <v>1</v>
      </c>
      <c r="BM11" s="104">
        <f t="shared" si="2"/>
        <v>1</v>
      </c>
    </row>
    <row r="12" spans="1:65" ht="12.75">
      <c r="A12" s="43"/>
      <c r="B12" s="20" t="s">
        <v>73</v>
      </c>
      <c r="C12" s="42"/>
      <c r="D12" s="98"/>
      <c r="E12" s="99"/>
      <c r="F12" s="98"/>
      <c r="G12" s="99"/>
      <c r="H12" s="98"/>
      <c r="I12" s="99"/>
      <c r="J12" s="98"/>
      <c r="K12" s="99"/>
      <c r="L12" s="98"/>
      <c r="M12" s="99"/>
      <c r="N12" s="98"/>
      <c r="O12" s="99"/>
      <c r="P12" s="98"/>
      <c r="Q12" s="159"/>
      <c r="R12" s="131"/>
      <c r="S12" s="99">
        <v>1</v>
      </c>
      <c r="T12" s="98"/>
      <c r="U12" s="99"/>
      <c r="V12" s="98"/>
      <c r="W12" s="99"/>
      <c r="X12" s="98"/>
      <c r="Y12" s="99"/>
      <c r="Z12" s="98"/>
      <c r="AA12" s="99"/>
      <c r="AB12" s="98"/>
      <c r="AC12" s="99"/>
      <c r="AD12" s="98"/>
      <c r="AE12" s="42"/>
      <c r="AF12" s="124"/>
      <c r="AG12" s="99"/>
      <c r="AH12" s="98"/>
      <c r="AI12" s="99"/>
      <c r="AJ12" s="98"/>
      <c r="AK12" s="99"/>
      <c r="AL12" s="98"/>
      <c r="AM12" s="99"/>
      <c r="AN12" s="98"/>
      <c r="AO12" s="99"/>
      <c r="AP12" s="98"/>
      <c r="AQ12" s="99"/>
      <c r="AR12" s="98"/>
      <c r="AS12" s="137"/>
      <c r="AT12" s="131"/>
      <c r="AU12" s="137"/>
      <c r="AV12" s="131"/>
      <c r="AW12" s="100"/>
      <c r="AX12" s="101"/>
      <c r="AY12" s="99"/>
      <c r="AZ12" s="98"/>
      <c r="BA12" s="99"/>
      <c r="BB12" s="98"/>
      <c r="BC12" s="99"/>
      <c r="BD12" s="98"/>
      <c r="BE12" s="99"/>
      <c r="BF12" s="98"/>
      <c r="BG12" s="99"/>
      <c r="BH12" s="98"/>
      <c r="BI12" s="100"/>
      <c r="BJ12" s="101"/>
      <c r="BK12" s="102">
        <f t="shared" si="0"/>
        <v>1</v>
      </c>
      <c r="BL12" s="103">
        <f t="shared" si="1"/>
        <v>0</v>
      </c>
      <c r="BM12" s="104">
        <f t="shared" si="2"/>
        <v>1</v>
      </c>
    </row>
    <row r="13" spans="1:65" ht="12.75">
      <c r="A13" s="43"/>
      <c r="B13" s="20" t="s">
        <v>90</v>
      </c>
      <c r="C13" s="42"/>
      <c r="D13" s="98"/>
      <c r="E13" s="99"/>
      <c r="F13" s="98"/>
      <c r="G13" s="99"/>
      <c r="H13" s="98"/>
      <c r="I13" s="99"/>
      <c r="J13" s="98"/>
      <c r="K13" s="99"/>
      <c r="L13" s="98"/>
      <c r="M13" s="99"/>
      <c r="N13" s="98"/>
      <c r="O13" s="99"/>
      <c r="P13" s="98"/>
      <c r="Q13" s="159"/>
      <c r="R13" s="131"/>
      <c r="S13" s="99"/>
      <c r="T13" s="98">
        <v>1</v>
      </c>
      <c r="U13" s="99"/>
      <c r="V13" s="98"/>
      <c r="W13" s="99"/>
      <c r="X13" s="98"/>
      <c r="Y13" s="99"/>
      <c r="Z13" s="98"/>
      <c r="AA13" s="99"/>
      <c r="AB13" s="98"/>
      <c r="AC13" s="99"/>
      <c r="AD13" s="98"/>
      <c r="AE13" s="42"/>
      <c r="AF13" s="124"/>
      <c r="AG13" s="99"/>
      <c r="AH13" s="98"/>
      <c r="AI13" s="99"/>
      <c r="AJ13" s="98"/>
      <c r="AK13" s="99"/>
      <c r="AL13" s="98"/>
      <c r="AM13" s="99"/>
      <c r="AN13" s="98"/>
      <c r="AO13" s="99"/>
      <c r="AP13" s="98"/>
      <c r="AQ13" s="99"/>
      <c r="AR13" s="98"/>
      <c r="AS13" s="137"/>
      <c r="AT13" s="131"/>
      <c r="AU13" s="137"/>
      <c r="AV13" s="131"/>
      <c r="AW13" s="100"/>
      <c r="AX13" s="101"/>
      <c r="AY13" s="99"/>
      <c r="AZ13" s="98"/>
      <c r="BA13" s="99"/>
      <c r="BB13" s="98"/>
      <c r="BC13" s="99"/>
      <c r="BD13" s="98"/>
      <c r="BE13" s="99"/>
      <c r="BF13" s="98"/>
      <c r="BG13" s="99"/>
      <c r="BH13" s="98"/>
      <c r="BI13" s="100"/>
      <c r="BJ13" s="101"/>
      <c r="BK13" s="102">
        <f t="shared" si="0"/>
        <v>0</v>
      </c>
      <c r="BL13" s="103">
        <f t="shared" si="1"/>
        <v>1</v>
      </c>
      <c r="BM13" s="104">
        <f t="shared" si="2"/>
        <v>1</v>
      </c>
    </row>
    <row r="14" spans="1:65" ht="12.75">
      <c r="A14" s="43"/>
      <c r="B14" s="20" t="s">
        <v>92</v>
      </c>
      <c r="C14" s="42"/>
      <c r="D14" s="98"/>
      <c r="E14" s="99"/>
      <c r="F14" s="98"/>
      <c r="G14" s="99"/>
      <c r="H14" s="98"/>
      <c r="I14" s="99"/>
      <c r="J14" s="98"/>
      <c r="K14" s="99"/>
      <c r="L14" s="98"/>
      <c r="M14" s="99"/>
      <c r="N14" s="98"/>
      <c r="O14" s="99"/>
      <c r="P14" s="98"/>
      <c r="Q14" s="159"/>
      <c r="R14" s="131"/>
      <c r="S14" s="99"/>
      <c r="T14" s="98"/>
      <c r="U14" s="99"/>
      <c r="V14" s="98"/>
      <c r="W14" s="99"/>
      <c r="X14" s="98"/>
      <c r="Y14" s="99"/>
      <c r="Z14" s="98">
        <v>1</v>
      </c>
      <c r="AA14" s="99"/>
      <c r="AB14" s="98"/>
      <c r="AC14" s="99"/>
      <c r="AD14" s="98"/>
      <c r="AE14" s="42"/>
      <c r="AF14" s="124"/>
      <c r="AG14" s="99"/>
      <c r="AH14" s="98"/>
      <c r="AI14" s="99"/>
      <c r="AJ14" s="98"/>
      <c r="AK14" s="99"/>
      <c r="AL14" s="98"/>
      <c r="AM14" s="99"/>
      <c r="AN14" s="98"/>
      <c r="AO14" s="99"/>
      <c r="AP14" s="98"/>
      <c r="AQ14" s="99"/>
      <c r="AR14" s="98"/>
      <c r="AS14" s="137"/>
      <c r="AT14" s="131"/>
      <c r="AU14" s="137"/>
      <c r="AV14" s="131"/>
      <c r="AW14" s="100"/>
      <c r="AX14" s="101"/>
      <c r="AY14" s="99"/>
      <c r="AZ14" s="98"/>
      <c r="BA14" s="99"/>
      <c r="BB14" s="98"/>
      <c r="BC14" s="99"/>
      <c r="BD14" s="98"/>
      <c r="BE14" s="99"/>
      <c r="BF14" s="98"/>
      <c r="BG14" s="99"/>
      <c r="BH14" s="98"/>
      <c r="BI14" s="100"/>
      <c r="BJ14" s="101"/>
      <c r="BK14" s="102">
        <f t="shared" si="0"/>
        <v>0</v>
      </c>
      <c r="BL14" s="103">
        <f t="shared" si="1"/>
        <v>1</v>
      </c>
      <c r="BM14" s="104">
        <f t="shared" si="2"/>
        <v>1</v>
      </c>
    </row>
    <row r="15" spans="1:65" ht="12.75">
      <c r="A15" s="43"/>
      <c r="B15" s="20" t="s">
        <v>93</v>
      </c>
      <c r="C15" s="42"/>
      <c r="D15" s="98"/>
      <c r="E15" s="99"/>
      <c r="F15" s="98"/>
      <c r="G15" s="99"/>
      <c r="H15" s="98"/>
      <c r="I15" s="99"/>
      <c r="J15" s="98"/>
      <c r="K15" s="99"/>
      <c r="L15" s="98">
        <v>1</v>
      </c>
      <c r="M15" s="99"/>
      <c r="N15" s="98"/>
      <c r="O15" s="99"/>
      <c r="P15" s="98"/>
      <c r="Q15" s="159"/>
      <c r="R15" s="131"/>
      <c r="S15" s="99"/>
      <c r="T15" s="98"/>
      <c r="U15" s="99"/>
      <c r="V15" s="98"/>
      <c r="W15" s="99"/>
      <c r="X15" s="98"/>
      <c r="Y15" s="99"/>
      <c r="Z15" s="98"/>
      <c r="AA15" s="99"/>
      <c r="AB15" s="98"/>
      <c r="AC15" s="99"/>
      <c r="AD15" s="98"/>
      <c r="AE15" s="42"/>
      <c r="AF15" s="124"/>
      <c r="AG15" s="99"/>
      <c r="AH15" s="98"/>
      <c r="AI15" s="99"/>
      <c r="AJ15" s="98"/>
      <c r="AK15" s="99"/>
      <c r="AL15" s="98"/>
      <c r="AM15" s="99"/>
      <c r="AN15" s="98"/>
      <c r="AO15" s="99"/>
      <c r="AP15" s="98"/>
      <c r="AQ15" s="99"/>
      <c r="AR15" s="98"/>
      <c r="AS15" s="137"/>
      <c r="AT15" s="131"/>
      <c r="AU15" s="137"/>
      <c r="AV15" s="131"/>
      <c r="AW15" s="100"/>
      <c r="AX15" s="101"/>
      <c r="AY15" s="99"/>
      <c r="AZ15" s="98"/>
      <c r="BA15" s="99"/>
      <c r="BB15" s="98"/>
      <c r="BC15" s="99"/>
      <c r="BD15" s="98"/>
      <c r="BE15" s="99"/>
      <c r="BF15" s="98"/>
      <c r="BG15" s="99"/>
      <c r="BH15" s="98"/>
      <c r="BI15" s="100"/>
      <c r="BJ15" s="101"/>
      <c r="BK15" s="102">
        <f t="shared" si="0"/>
        <v>0</v>
      </c>
      <c r="BL15" s="103">
        <f t="shared" si="1"/>
        <v>1</v>
      </c>
      <c r="BM15" s="104">
        <f t="shared" si="2"/>
        <v>1</v>
      </c>
    </row>
    <row r="16" spans="1:65" ht="12.75">
      <c r="A16" s="43"/>
      <c r="B16" s="20" t="s">
        <v>98</v>
      </c>
      <c r="C16" s="42"/>
      <c r="D16" s="98"/>
      <c r="E16" s="99"/>
      <c r="F16" s="98"/>
      <c r="G16" s="99"/>
      <c r="H16" s="98"/>
      <c r="I16" s="99"/>
      <c r="J16" s="98"/>
      <c r="K16" s="99"/>
      <c r="L16" s="98"/>
      <c r="M16" s="99"/>
      <c r="N16" s="98"/>
      <c r="O16" s="99"/>
      <c r="P16" s="98"/>
      <c r="Q16" s="159"/>
      <c r="R16" s="131"/>
      <c r="S16" s="99"/>
      <c r="T16" s="98"/>
      <c r="U16" s="99"/>
      <c r="V16" s="98"/>
      <c r="W16" s="99"/>
      <c r="X16" s="98"/>
      <c r="Y16" s="99"/>
      <c r="Z16" s="98"/>
      <c r="AA16" s="99">
        <v>1</v>
      </c>
      <c r="AB16" s="98"/>
      <c r="AC16" s="99"/>
      <c r="AD16" s="98"/>
      <c r="AE16" s="42"/>
      <c r="AF16" s="124"/>
      <c r="AG16" s="99"/>
      <c r="AH16" s="98"/>
      <c r="AI16" s="99"/>
      <c r="AJ16" s="98"/>
      <c r="AK16" s="99"/>
      <c r="AL16" s="98"/>
      <c r="AM16" s="99"/>
      <c r="AN16" s="98"/>
      <c r="AO16" s="99"/>
      <c r="AP16" s="98"/>
      <c r="AQ16" s="99"/>
      <c r="AR16" s="98"/>
      <c r="AS16" s="137"/>
      <c r="AT16" s="131"/>
      <c r="AU16" s="137"/>
      <c r="AV16" s="131"/>
      <c r="AW16" s="100"/>
      <c r="AX16" s="101"/>
      <c r="AY16" s="99"/>
      <c r="AZ16" s="98"/>
      <c r="BA16" s="99"/>
      <c r="BB16" s="98"/>
      <c r="BC16" s="99"/>
      <c r="BD16" s="98"/>
      <c r="BE16" s="99"/>
      <c r="BF16" s="98"/>
      <c r="BG16" s="99"/>
      <c r="BH16" s="98"/>
      <c r="BI16" s="100"/>
      <c r="BJ16" s="101"/>
      <c r="BK16" s="102">
        <f t="shared" si="0"/>
        <v>1</v>
      </c>
      <c r="BL16" s="103">
        <f t="shared" si="1"/>
        <v>0</v>
      </c>
      <c r="BM16" s="104">
        <f aca="true" t="shared" si="6" ref="BM16:BM22">SUM(C16:BJ16)</f>
        <v>1</v>
      </c>
    </row>
    <row r="17" spans="1:65" ht="12.75">
      <c r="A17" s="43"/>
      <c r="B17" s="20" t="s">
        <v>74</v>
      </c>
      <c r="C17" s="42"/>
      <c r="D17" s="98"/>
      <c r="E17" s="99"/>
      <c r="F17" s="98"/>
      <c r="G17" s="99"/>
      <c r="H17" s="98"/>
      <c r="I17" s="99"/>
      <c r="J17" s="98"/>
      <c r="K17" s="99"/>
      <c r="L17" s="98"/>
      <c r="M17" s="99"/>
      <c r="N17" s="98"/>
      <c r="O17" s="99"/>
      <c r="P17" s="98"/>
      <c r="Q17" s="159"/>
      <c r="R17" s="131"/>
      <c r="S17" s="99"/>
      <c r="T17" s="98"/>
      <c r="U17" s="99"/>
      <c r="V17" s="98"/>
      <c r="W17" s="99"/>
      <c r="X17" s="98"/>
      <c r="Y17" s="99"/>
      <c r="Z17" s="98"/>
      <c r="AA17" s="99"/>
      <c r="AB17" s="98"/>
      <c r="AC17" s="99"/>
      <c r="AD17" s="98"/>
      <c r="AE17" s="42"/>
      <c r="AF17" s="124"/>
      <c r="AG17" s="99">
        <v>1</v>
      </c>
      <c r="AH17" s="98"/>
      <c r="AI17" s="99"/>
      <c r="AJ17" s="98"/>
      <c r="AK17" s="99"/>
      <c r="AL17" s="98"/>
      <c r="AM17" s="99"/>
      <c r="AN17" s="98"/>
      <c r="AO17" s="99"/>
      <c r="AP17" s="98"/>
      <c r="AQ17" s="99"/>
      <c r="AR17" s="98"/>
      <c r="AS17" s="137"/>
      <c r="AT17" s="131"/>
      <c r="AU17" s="137"/>
      <c r="AV17" s="131"/>
      <c r="AW17" s="100"/>
      <c r="AX17" s="101"/>
      <c r="AY17" s="99"/>
      <c r="AZ17" s="98"/>
      <c r="BA17" s="99"/>
      <c r="BB17" s="98"/>
      <c r="BC17" s="99"/>
      <c r="BD17" s="98"/>
      <c r="BE17" s="99"/>
      <c r="BF17" s="98"/>
      <c r="BG17" s="99"/>
      <c r="BH17" s="98"/>
      <c r="BI17" s="100"/>
      <c r="BJ17" s="101"/>
      <c r="BK17" s="102">
        <f t="shared" si="0"/>
        <v>1</v>
      </c>
      <c r="BL17" s="103">
        <f t="shared" si="1"/>
        <v>0</v>
      </c>
      <c r="BM17" s="104">
        <f t="shared" si="6"/>
        <v>1</v>
      </c>
    </row>
    <row r="18" spans="1:65" ht="12.75">
      <c r="A18" s="43"/>
      <c r="B18" s="20"/>
      <c r="C18" s="42"/>
      <c r="D18" s="98"/>
      <c r="E18" s="99"/>
      <c r="F18" s="98"/>
      <c r="G18" s="99"/>
      <c r="H18" s="98"/>
      <c r="I18" s="99"/>
      <c r="J18" s="98"/>
      <c r="K18" s="99"/>
      <c r="L18" s="98"/>
      <c r="M18" s="99"/>
      <c r="N18" s="98"/>
      <c r="O18" s="99"/>
      <c r="P18" s="98"/>
      <c r="Q18" s="159"/>
      <c r="R18" s="131"/>
      <c r="S18" s="99"/>
      <c r="T18" s="98"/>
      <c r="U18" s="99"/>
      <c r="V18" s="98"/>
      <c r="W18" s="99"/>
      <c r="X18" s="98"/>
      <c r="Y18" s="99"/>
      <c r="Z18" s="98"/>
      <c r="AA18" s="99"/>
      <c r="AB18" s="98"/>
      <c r="AC18" s="99"/>
      <c r="AD18" s="98"/>
      <c r="AE18" s="42"/>
      <c r="AF18" s="124"/>
      <c r="AG18" s="99"/>
      <c r="AH18" s="98"/>
      <c r="AI18" s="99"/>
      <c r="AJ18" s="98"/>
      <c r="AK18" s="99"/>
      <c r="AL18" s="98"/>
      <c r="AM18" s="99"/>
      <c r="AN18" s="98"/>
      <c r="AO18" s="99"/>
      <c r="AP18" s="98"/>
      <c r="AQ18" s="99"/>
      <c r="AR18" s="98"/>
      <c r="AS18" s="137"/>
      <c r="AT18" s="131"/>
      <c r="AU18" s="137"/>
      <c r="AV18" s="131"/>
      <c r="AW18" s="100"/>
      <c r="AX18" s="101"/>
      <c r="AY18" s="99"/>
      <c r="AZ18" s="98"/>
      <c r="BA18" s="99"/>
      <c r="BB18" s="98"/>
      <c r="BC18" s="99"/>
      <c r="BD18" s="98"/>
      <c r="BE18" s="99"/>
      <c r="BF18" s="98"/>
      <c r="BG18" s="99"/>
      <c r="BH18" s="98"/>
      <c r="BI18" s="100"/>
      <c r="BJ18" s="101"/>
      <c r="BK18" s="102">
        <f t="shared" si="0"/>
        <v>0</v>
      </c>
      <c r="BL18" s="103">
        <f t="shared" si="1"/>
        <v>0</v>
      </c>
      <c r="BM18" s="104">
        <f t="shared" si="6"/>
        <v>0</v>
      </c>
    </row>
    <row r="19" spans="1:65" ht="12.75">
      <c r="A19" s="43"/>
      <c r="B19" s="20"/>
      <c r="C19" s="42"/>
      <c r="D19" s="98"/>
      <c r="E19" s="99"/>
      <c r="F19" s="98"/>
      <c r="G19" s="99"/>
      <c r="H19" s="98"/>
      <c r="I19" s="99"/>
      <c r="J19" s="98"/>
      <c r="K19" s="99"/>
      <c r="L19" s="98"/>
      <c r="M19" s="99"/>
      <c r="N19" s="98"/>
      <c r="O19" s="99"/>
      <c r="P19" s="98"/>
      <c r="Q19" s="159"/>
      <c r="R19" s="131"/>
      <c r="S19" s="99"/>
      <c r="T19" s="98"/>
      <c r="U19" s="99"/>
      <c r="V19" s="98"/>
      <c r="W19" s="99"/>
      <c r="X19" s="98"/>
      <c r="Y19" s="99"/>
      <c r="Z19" s="98"/>
      <c r="AA19" s="99"/>
      <c r="AB19" s="98"/>
      <c r="AC19" s="99"/>
      <c r="AD19" s="98"/>
      <c r="AE19" s="42"/>
      <c r="AF19" s="124"/>
      <c r="AG19" s="99"/>
      <c r="AH19" s="98"/>
      <c r="AI19" s="99"/>
      <c r="AJ19" s="98"/>
      <c r="AK19" s="99"/>
      <c r="AL19" s="98"/>
      <c r="AM19" s="99"/>
      <c r="AN19" s="98"/>
      <c r="AO19" s="99"/>
      <c r="AP19" s="98"/>
      <c r="AQ19" s="99"/>
      <c r="AR19" s="98"/>
      <c r="AS19" s="137"/>
      <c r="AT19" s="131"/>
      <c r="AU19" s="137"/>
      <c r="AV19" s="131"/>
      <c r="AW19" s="100"/>
      <c r="AX19" s="101"/>
      <c r="AY19" s="99"/>
      <c r="AZ19" s="98"/>
      <c r="BA19" s="99"/>
      <c r="BB19" s="98"/>
      <c r="BC19" s="99"/>
      <c r="BD19" s="98"/>
      <c r="BE19" s="99"/>
      <c r="BF19" s="98"/>
      <c r="BG19" s="99"/>
      <c r="BH19" s="98"/>
      <c r="BI19" s="100"/>
      <c r="BJ19" s="101"/>
      <c r="BK19" s="102">
        <f t="shared" si="0"/>
        <v>0</v>
      </c>
      <c r="BL19" s="103">
        <f t="shared" si="1"/>
        <v>0</v>
      </c>
      <c r="BM19" s="104">
        <f t="shared" si="6"/>
        <v>0</v>
      </c>
    </row>
    <row r="20" spans="1:65" ht="12.75">
      <c r="A20" s="43"/>
      <c r="B20" s="20"/>
      <c r="C20" s="42"/>
      <c r="D20" s="98"/>
      <c r="E20" s="99"/>
      <c r="F20" s="98"/>
      <c r="G20" s="99"/>
      <c r="H20" s="98"/>
      <c r="I20" s="99"/>
      <c r="J20" s="98"/>
      <c r="K20" s="99"/>
      <c r="L20" s="98"/>
      <c r="M20" s="99"/>
      <c r="N20" s="98"/>
      <c r="O20" s="99"/>
      <c r="P20" s="98"/>
      <c r="Q20" s="159"/>
      <c r="R20" s="131"/>
      <c r="S20" s="99"/>
      <c r="T20" s="98"/>
      <c r="U20" s="99"/>
      <c r="V20" s="98"/>
      <c r="W20" s="99"/>
      <c r="X20" s="98"/>
      <c r="Y20" s="99"/>
      <c r="Z20" s="98"/>
      <c r="AA20" s="99"/>
      <c r="AB20" s="98"/>
      <c r="AC20" s="99"/>
      <c r="AD20" s="98"/>
      <c r="AE20" s="42"/>
      <c r="AF20" s="124"/>
      <c r="AG20" s="99"/>
      <c r="AH20" s="98"/>
      <c r="AI20" s="99"/>
      <c r="AJ20" s="98"/>
      <c r="AK20" s="99"/>
      <c r="AL20" s="98"/>
      <c r="AM20" s="99"/>
      <c r="AN20" s="98"/>
      <c r="AO20" s="99"/>
      <c r="AP20" s="98"/>
      <c r="AQ20" s="99"/>
      <c r="AR20" s="98"/>
      <c r="AS20" s="137"/>
      <c r="AT20" s="131"/>
      <c r="AU20" s="137"/>
      <c r="AV20" s="131"/>
      <c r="AW20" s="100"/>
      <c r="AX20" s="101"/>
      <c r="AY20" s="99"/>
      <c r="AZ20" s="98"/>
      <c r="BA20" s="99"/>
      <c r="BB20" s="98"/>
      <c r="BC20" s="99"/>
      <c r="BD20" s="98"/>
      <c r="BE20" s="99"/>
      <c r="BF20" s="98"/>
      <c r="BG20" s="99"/>
      <c r="BH20" s="98"/>
      <c r="BI20" s="100"/>
      <c r="BJ20" s="101"/>
      <c r="BK20" s="102">
        <f t="shared" si="0"/>
        <v>0</v>
      </c>
      <c r="BL20" s="103">
        <f t="shared" si="1"/>
        <v>0</v>
      </c>
      <c r="BM20" s="104">
        <f t="shared" si="6"/>
        <v>0</v>
      </c>
    </row>
    <row r="21" spans="1:65" ht="12.75">
      <c r="A21" s="43"/>
      <c r="B21" s="119"/>
      <c r="C21" s="42"/>
      <c r="D21" s="98"/>
      <c r="E21" s="99"/>
      <c r="F21" s="98"/>
      <c r="G21" s="99"/>
      <c r="H21" s="98"/>
      <c r="I21" s="99"/>
      <c r="J21" s="98"/>
      <c r="K21" s="99"/>
      <c r="L21" s="98"/>
      <c r="M21" s="99"/>
      <c r="N21" s="98"/>
      <c r="O21" s="99"/>
      <c r="P21" s="98"/>
      <c r="Q21" s="159"/>
      <c r="R21" s="131"/>
      <c r="S21" s="99"/>
      <c r="T21" s="98"/>
      <c r="U21" s="99"/>
      <c r="V21" s="98"/>
      <c r="W21" s="99"/>
      <c r="X21" s="98"/>
      <c r="Y21" s="99"/>
      <c r="Z21" s="98"/>
      <c r="AA21" s="99"/>
      <c r="AB21" s="98"/>
      <c r="AC21" s="99"/>
      <c r="AD21" s="98"/>
      <c r="AE21" s="42"/>
      <c r="AF21" s="124"/>
      <c r="AG21" s="99"/>
      <c r="AH21" s="98"/>
      <c r="AI21" s="99"/>
      <c r="AJ21" s="98"/>
      <c r="AK21" s="99"/>
      <c r="AL21" s="98"/>
      <c r="AM21" s="99"/>
      <c r="AN21" s="98"/>
      <c r="AO21" s="99"/>
      <c r="AP21" s="98"/>
      <c r="AQ21" s="99"/>
      <c r="AR21" s="98"/>
      <c r="AS21" s="137"/>
      <c r="AT21" s="131"/>
      <c r="AU21" s="137"/>
      <c r="AV21" s="131"/>
      <c r="AW21" s="100"/>
      <c r="AX21" s="101"/>
      <c r="AY21" s="99"/>
      <c r="AZ21" s="98"/>
      <c r="BA21" s="99"/>
      <c r="BB21" s="98"/>
      <c r="BC21" s="99"/>
      <c r="BD21" s="98"/>
      <c r="BE21" s="99"/>
      <c r="BF21" s="98"/>
      <c r="BG21" s="99"/>
      <c r="BH21" s="98"/>
      <c r="BI21" s="100"/>
      <c r="BJ21" s="101"/>
      <c r="BK21" s="102">
        <f t="shared" si="0"/>
        <v>0</v>
      </c>
      <c r="BL21" s="103">
        <f t="shared" si="1"/>
        <v>0</v>
      </c>
      <c r="BM21" s="104">
        <f t="shared" si="6"/>
        <v>0</v>
      </c>
    </row>
    <row r="22" spans="1:65" ht="13.5" thickBot="1">
      <c r="A22" s="43"/>
      <c r="B22" s="81"/>
      <c r="C22" s="106"/>
      <c r="D22" s="107"/>
      <c r="E22" s="108"/>
      <c r="F22" s="107"/>
      <c r="G22" s="108"/>
      <c r="H22" s="107"/>
      <c r="I22" s="108"/>
      <c r="J22" s="107"/>
      <c r="K22" s="108"/>
      <c r="L22" s="107"/>
      <c r="M22" s="108"/>
      <c r="N22" s="107"/>
      <c r="O22" s="108"/>
      <c r="P22" s="107"/>
      <c r="Q22" s="160"/>
      <c r="R22" s="132"/>
      <c r="S22" s="108"/>
      <c r="T22" s="107"/>
      <c r="U22" s="108"/>
      <c r="V22" s="107"/>
      <c r="W22" s="108"/>
      <c r="X22" s="107"/>
      <c r="Y22" s="108"/>
      <c r="Z22" s="107"/>
      <c r="AA22" s="108"/>
      <c r="AB22" s="107"/>
      <c r="AC22" s="108"/>
      <c r="AD22" s="107"/>
      <c r="AE22" s="106"/>
      <c r="AF22" s="125"/>
      <c r="AG22" s="108"/>
      <c r="AH22" s="107"/>
      <c r="AI22" s="108"/>
      <c r="AJ22" s="107"/>
      <c r="AK22" s="108"/>
      <c r="AL22" s="107"/>
      <c r="AM22" s="108"/>
      <c r="AN22" s="107"/>
      <c r="AO22" s="108"/>
      <c r="AP22" s="107"/>
      <c r="AQ22" s="108"/>
      <c r="AR22" s="107"/>
      <c r="AS22" s="138"/>
      <c r="AT22" s="132"/>
      <c r="AU22" s="138"/>
      <c r="AV22" s="132"/>
      <c r="AW22" s="109"/>
      <c r="AX22" s="110"/>
      <c r="AY22" s="108"/>
      <c r="AZ22" s="107"/>
      <c r="BA22" s="108"/>
      <c r="BB22" s="107"/>
      <c r="BC22" s="108"/>
      <c r="BD22" s="107"/>
      <c r="BE22" s="108"/>
      <c r="BF22" s="107"/>
      <c r="BG22" s="108"/>
      <c r="BH22" s="107"/>
      <c r="BI22" s="109"/>
      <c r="BJ22" s="110"/>
      <c r="BK22" s="102">
        <f t="shared" si="0"/>
        <v>0</v>
      </c>
      <c r="BL22" s="103">
        <f t="shared" si="1"/>
        <v>0</v>
      </c>
      <c r="BM22" s="111">
        <f t="shared" si="6"/>
        <v>0</v>
      </c>
    </row>
    <row r="23" spans="63:65" ht="14.25" thickBot="1" thickTop="1">
      <c r="BK23" s="113">
        <f>SUM(BK2:BK22)</f>
        <v>25</v>
      </c>
      <c r="BL23" s="114">
        <f>SUM(BL2:BL22)</f>
        <v>18</v>
      </c>
      <c r="BM23" s="115"/>
    </row>
    <row r="24" spans="3:62" ht="13.5" thickTop="1">
      <c r="C24" s="117" t="s">
        <v>71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39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</row>
    <row r="25" spans="3:62" ht="12.75">
      <c r="C25" s="116"/>
      <c r="D25" s="116"/>
      <c r="E25" s="117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39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</row>
    <row r="26" spans="3:62" ht="12.75">
      <c r="C26" s="117" t="s">
        <v>68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39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</row>
    <row r="27" spans="3:62" ht="12.75">
      <c r="C27" s="116"/>
      <c r="D27" s="116"/>
      <c r="E27" s="117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39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</row>
    <row r="28" spans="3:62" ht="12.75"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39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</row>
    <row r="29" spans="3:62" ht="12.75"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39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</row>
    <row r="30" spans="3:62" ht="12.75"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39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</row>
    <row r="31" spans="3:62" ht="12.75"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39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</row>
  </sheetData>
  <sheetProtection/>
  <mergeCells count="30">
    <mergeCell ref="BC1:BD1"/>
    <mergeCell ref="BE1:BF1"/>
    <mergeCell ref="BG1:BH1"/>
    <mergeCell ref="BI1:BJ1"/>
    <mergeCell ref="AU1:AV1"/>
    <mergeCell ref="AW1:AX1"/>
    <mergeCell ref="AY1:AZ1"/>
    <mergeCell ref="BA1:BB1"/>
    <mergeCell ref="U1:V1"/>
    <mergeCell ref="AQ1:AR1"/>
    <mergeCell ref="AS1:AT1"/>
    <mergeCell ref="AE1:AF1"/>
    <mergeCell ref="AG1:AH1"/>
    <mergeCell ref="AI1:AJ1"/>
    <mergeCell ref="AK1:AL1"/>
    <mergeCell ref="AO1:AP1"/>
    <mergeCell ref="AM1:AN1"/>
    <mergeCell ref="W1:X1"/>
    <mergeCell ref="Y1:Z1"/>
    <mergeCell ref="AA1:AB1"/>
    <mergeCell ref="AC1:AD1"/>
    <mergeCell ref="C1:D1"/>
    <mergeCell ref="E1:F1"/>
    <mergeCell ref="G1:H1"/>
    <mergeCell ref="I1:J1"/>
    <mergeCell ref="S1:T1"/>
    <mergeCell ref="K1:L1"/>
    <mergeCell ref="M1:N1"/>
    <mergeCell ref="O1:P1"/>
    <mergeCell ref="Q1:R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shren bt.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Doma</cp:lastModifiedBy>
  <dcterms:created xsi:type="dcterms:W3CDTF">2008-10-16T20:39:32Z</dcterms:created>
  <dcterms:modified xsi:type="dcterms:W3CDTF">2010-03-08T10:45:27Z</dcterms:modified>
  <cp:category/>
  <cp:version/>
  <cp:contentType/>
  <cp:contentStatus/>
</cp:coreProperties>
</file>