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00" windowHeight="8505" activeTab="3"/>
  </bookViews>
  <sheets>
    <sheet name="Lapok, eltiltások" sheetId="1" r:id="rId1"/>
    <sheet name="Játékidő" sheetId="2" r:id="rId2"/>
    <sheet name="Részvétel" sheetId="3" r:id="rId3"/>
    <sheet name="Kanadai táblázat" sheetId="4" r:id="rId4"/>
  </sheets>
  <definedNames/>
  <calcPr fullCalcOnLoad="1"/>
</workbook>
</file>

<file path=xl/sharedStrings.xml><?xml version="1.0" encoding="utf-8"?>
<sst xmlns="http://schemas.openxmlformats.org/spreadsheetml/2006/main" count="1540" uniqueCount="118">
  <si>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</si>
  <si>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</si>
  <si>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</si>
  <si>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</si>
  <si>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</si>
  <si>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</si>
  <si>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</si>
  <si>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</si>
  <si>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</si>
  <si>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</si>
  <si>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</si>
  <si>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</si>
  <si>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</si>
  <si>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</si>
  <si>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</si>
  <si>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</si>
  <si>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</si>
  <si>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</si>
  <si>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</si>
  <si>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</si>
  <si>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</si>
  <si>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</si>
  <si>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</si>
  <si>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</si>
  <si>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</si>
  <si>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</si>
  <si>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</si>
  <si>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</si>
  <si>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</si>
  <si>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</si>
  <si>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SL</t>
  </si>
  <si>
    <t>PL</t>
  </si>
  <si>
    <t>Eltiltás</t>
  </si>
  <si>
    <t>S</t>
  </si>
  <si>
    <t>E</t>
  </si>
  <si>
    <t>Összesen:</t>
  </si>
  <si>
    <t>Összes játszott perc</t>
  </si>
  <si>
    <r>
      <t xml:space="preserve">Átlag </t>
    </r>
    <r>
      <rPr>
        <sz val="8"/>
        <rFont val="Arial"/>
        <family val="2"/>
      </rPr>
      <t>(összjátékidő/ összes meccs)</t>
    </r>
  </si>
  <si>
    <r>
      <t>Átlag</t>
    </r>
    <r>
      <rPr>
        <sz val="8"/>
        <rFont val="Arial"/>
        <family val="2"/>
      </rPr>
      <t xml:space="preserve"> (összjátékidő/ részt vett meccs)</t>
    </r>
  </si>
  <si>
    <t>H</t>
  </si>
  <si>
    <t>K</t>
  </si>
  <si>
    <t>Jelmagyarázat:</t>
  </si>
  <si>
    <t xml:space="preserve"> : Abbahagyta, nem volt játékengedéje, nem tartozik a kerethez, egyéb…</t>
  </si>
  <si>
    <t xml:space="preserve"> : Kezdőként lépett pályára</t>
  </si>
  <si>
    <t xml:space="preserve"> : Sérült volt</t>
  </si>
  <si>
    <t xml:space="preserve"> : Kimaradt a csapatösszeállításból</t>
  </si>
  <si>
    <t xml:space="preserve"> : Eltiltását töltötte</t>
  </si>
  <si>
    <t xml:space="preserve"> : Hiányzott egyéb ok miatt </t>
  </si>
  <si>
    <t>Részvétel</t>
  </si>
  <si>
    <t>Hiányzások</t>
  </si>
  <si>
    <t>Pályáralépés módja</t>
  </si>
  <si>
    <t>Ö</t>
  </si>
  <si>
    <t>RV</t>
  </si>
  <si>
    <t>NVR</t>
  </si>
  <si>
    <t>Ke</t>
  </si>
  <si>
    <t>Cs</t>
  </si>
  <si>
    <t>V</t>
  </si>
  <si>
    <t>Lcs</t>
  </si>
  <si>
    <t>:</t>
  </si>
  <si>
    <t>Az összes eddigi meccs</t>
  </si>
  <si>
    <t>Részt vett a meccsen</t>
  </si>
  <si>
    <t>NRV</t>
  </si>
  <si>
    <t>Nem vett részt a meccsen</t>
  </si>
  <si>
    <t>Kezdőként lépett pályára</t>
  </si>
  <si>
    <t>Csereként lépett pályára</t>
  </si>
  <si>
    <t>Végig a pályán volt</t>
  </si>
  <si>
    <t>Lecserélték</t>
  </si>
  <si>
    <t>Gól</t>
  </si>
  <si>
    <t>Gólp.</t>
  </si>
  <si>
    <t>Össz.</t>
  </si>
  <si>
    <t>A gólpasszt jegyző játékos neve a tudósításokban dőlt betűvel van szedve!</t>
  </si>
  <si>
    <t>sárga/piros lapok és eltiltások 2010/11</t>
  </si>
  <si>
    <t>Busa István</t>
  </si>
  <si>
    <t>Németh Szabolcs</t>
  </si>
  <si>
    <t>P</t>
  </si>
  <si>
    <t>Foki Bence</t>
  </si>
  <si>
    <t>Kovács István</t>
  </si>
  <si>
    <t>Varga Dávid</t>
  </si>
  <si>
    <t>Dely László</t>
  </si>
  <si>
    <t>Dominek Gábor</t>
  </si>
  <si>
    <t>Rudolf Balázs</t>
  </si>
  <si>
    <t>Böhm Ciprián</t>
  </si>
  <si>
    <t>Máthé Krisztián</t>
  </si>
  <si>
    <t>Lang Dávid</t>
  </si>
  <si>
    <t>Szijártó Ármin</t>
  </si>
  <si>
    <t>U21-es bajnokságában kapott</t>
  </si>
  <si>
    <t>Megyei II. osztály Soproni csoprtjának</t>
  </si>
  <si>
    <t>Játékidő statisztika U21 2010/2010</t>
  </si>
  <si>
    <t>F</t>
  </si>
  <si>
    <t xml:space="preserve"> : A felnőtt kerethez csatlakozott</t>
  </si>
  <si>
    <t>N</t>
  </si>
  <si>
    <t>Szakács Gyula</t>
  </si>
  <si>
    <t>Maszlag Zsolt</t>
  </si>
  <si>
    <t>Mihályi István</t>
  </si>
  <si>
    <t>Fodor Dániel</t>
  </si>
  <si>
    <t>Bezselics László</t>
  </si>
  <si>
    <t>Kanadai tábázat U21 2010/2011</t>
  </si>
  <si>
    <t>Részvételi statisztika U21 2010/2011</t>
  </si>
  <si>
    <t>Kiss Imre</t>
  </si>
  <si>
    <t>Varga Zoltán</t>
  </si>
  <si>
    <t>Kovács René</t>
  </si>
  <si>
    <t>Kolesa Péter</t>
  </si>
  <si>
    <t>Jabronka Csaba</t>
  </si>
  <si>
    <t>Németh Alex</t>
  </si>
  <si>
    <t>Rozmán László</t>
  </si>
  <si>
    <t>Tálos Csaba</t>
  </si>
  <si>
    <t>Horváth Szilárd</t>
  </si>
  <si>
    <t>Foki Ábel</t>
  </si>
  <si>
    <t>Varga Zsolt</t>
  </si>
  <si>
    <t>Gólpassznak számít az az átadás, amely után a társ közvetlenül szerez gólt; illetve az a kiharcolt tizenegyes vagy szabadrúgás, melyet később értékesítenek!</t>
  </si>
  <si>
    <t>Nagy János</t>
  </si>
  <si>
    <t>Kulcsár Gergő</t>
  </si>
  <si>
    <t>Ferstl Patrik</t>
  </si>
  <si>
    <t>Antal Árpád</t>
  </si>
  <si>
    <t>32.</t>
  </si>
  <si>
    <t>Holzhofer Róbert</t>
  </si>
  <si>
    <t>31.</t>
  </si>
  <si>
    <t>33.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</si>
</sst>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13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8"/>
      <name val="Arial"/>
      <family val="2"/>
    </font>
    <font>
      <b/>
      <i/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FF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FFFF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 style="double"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/>
      <right style="thick"/>
      <top/>
      <bottom style="thick"/>
    </border>
    <border>
      <left/>
      <right/>
      <top/>
      <bottom style="thick"/>
    </border>
    <border>
      <left/>
      <right style="double"/>
      <top/>
      <bottom style="thick"/>
    </border>
    <border>
      <left style="double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ck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thin"/>
      <top/>
      <bottom style="thick"/>
    </border>
    <border>
      <left style="thick"/>
      <right style="thin"/>
      <top/>
      <bottom style="thick"/>
    </border>
    <border>
      <left style="thin"/>
      <right style="thin"/>
      <top style="thin">
        <color indexed="22"/>
      </top>
      <bottom style="thick"/>
    </border>
    <border>
      <left style="thin"/>
      <right style="thick">
        <color indexed="8"/>
      </right>
      <top style="thin">
        <color indexed="22"/>
      </top>
      <bottom style="thick"/>
    </border>
    <border>
      <left style="thick"/>
      <right style="double"/>
      <top style="thick"/>
      <bottom style="thin"/>
    </border>
    <border>
      <left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>
        <color indexed="8"/>
      </right>
      <top style="thick"/>
      <bottom style="thin">
        <color indexed="8"/>
      </bottom>
    </border>
    <border>
      <left style="thick"/>
      <right style="double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 style="thin"/>
      <bottom style="thin"/>
    </border>
    <border>
      <left style="thick"/>
      <right style="double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/>
      <right style="thick"/>
      <top/>
      <bottom style="thick">
        <color indexed="8"/>
      </bottom>
    </border>
    <border>
      <left/>
      <right style="double"/>
      <top style="thin"/>
      <bottom style="thick">
        <color indexed="8"/>
      </bottom>
    </border>
    <border>
      <left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double"/>
      <right style="double"/>
      <top style="double"/>
      <bottom style="double"/>
    </border>
    <border>
      <left style="double"/>
      <right/>
      <top style="double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/>
      <top/>
      <bottom/>
    </border>
    <border>
      <left style="double"/>
      <right/>
      <top/>
      <bottom style="double"/>
    </border>
    <border>
      <left/>
      <right style="thick"/>
      <top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ck"/>
      <right style="thick"/>
      <top/>
      <bottom style="thick"/>
    </border>
    <border>
      <left style="thin">
        <color indexed="22"/>
      </left>
      <right style="thin">
        <color indexed="22"/>
      </right>
      <top/>
      <bottom/>
    </border>
    <border>
      <left/>
      <right/>
      <top style="double"/>
      <bottom/>
    </border>
    <border>
      <left/>
      <right/>
      <top/>
      <bottom style="double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thin"/>
      <top style="thick"/>
      <bottom style="thin"/>
    </border>
    <border>
      <left style="thin"/>
      <right style="thick">
        <color indexed="10"/>
      </right>
      <top style="thick"/>
      <bottom style="thin"/>
    </border>
    <border>
      <left style="thick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ck">
        <color indexed="10"/>
      </right>
      <top style="thin"/>
      <bottom style="thin"/>
    </border>
    <border>
      <left style="thin">
        <color indexed="9"/>
      </left>
      <right style="thick"/>
      <top style="thin">
        <color indexed="9"/>
      </top>
      <bottom style="thin">
        <color indexed="9"/>
      </bottom>
    </border>
    <border>
      <left style="thin"/>
      <right style="thick">
        <color indexed="10"/>
      </right>
      <top style="thin"/>
      <bottom style="thick"/>
    </border>
    <border>
      <left style="thin">
        <color indexed="9"/>
      </left>
      <right style="thick"/>
      <top style="thin">
        <color indexed="9"/>
      </top>
      <bottom style="thick"/>
    </border>
    <border>
      <left style="thick"/>
      <right style="thick"/>
      <top style="thick"/>
      <bottom style="thick"/>
    </border>
    <border>
      <left style="thin">
        <color theme="0" tint="-0.149959996342659"/>
      </left>
      <right style="thick"/>
      <top style="thin">
        <color theme="0" tint="-0.149959996342659"/>
      </top>
      <bottom style="thin">
        <color theme="0" tint="-0.149959996342659"/>
      </bottom>
    </border>
    <border>
      <left style="thin"/>
      <right/>
      <top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>
        <color indexed="8"/>
      </bottom>
    </border>
    <border>
      <left style="thin">
        <color theme="0" tint="-0.149959996342659"/>
      </left>
      <right style="double"/>
      <top style="thin">
        <color theme="0" tint="-0.149959996342659"/>
      </top>
      <bottom style="thin">
        <color theme="0" tint="-0.149959996342659"/>
      </bottom>
    </border>
    <border>
      <left style="thick"/>
      <right style="thin">
        <color theme="0" tint="-0.149959996342659"/>
      </right>
      <top style="thin">
        <color theme="0" tint="-0.149959996342659"/>
      </top>
      <bottom style="thick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ck"/>
    </border>
    <border>
      <left style="thin">
        <color theme="0" tint="-0.149959996342659"/>
      </left>
      <right style="thick"/>
      <top style="thin">
        <color theme="0" tint="-0.149959996342659"/>
      </top>
      <bottom style="thick"/>
    </border>
    <border>
      <left style="thin">
        <color theme="0" tint="-0.149959996342659"/>
      </left>
      <right style="double"/>
      <top style="thin">
        <color theme="0" tint="-0.149959996342659"/>
      </top>
      <bottom style="thick"/>
    </border>
    <border>
      <left/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ck"/>
      <top style="thick"/>
      <bottom>
        <color indexed="63"/>
      </bottom>
    </border>
    <border>
      <left style="thick"/>
      <right style="thin">
        <color theme="0" tint="-0.149959996342659"/>
      </right>
      <top style="thick"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ck"/>
      <bottom style="thin">
        <color theme="0" tint="-0.149959996342659"/>
      </bottom>
    </border>
    <border>
      <left style="thin">
        <color theme="0" tint="-0.149959996342659"/>
      </left>
      <right style="thick"/>
      <top style="thick"/>
      <bottom style="thin">
        <color theme="0" tint="-0.149959996342659"/>
      </bottom>
    </border>
    <border>
      <left style="thin">
        <color theme="0" tint="-0.149959996342659"/>
      </left>
      <right style="double"/>
      <top style="thick"/>
      <bottom style="thin">
        <color theme="0" tint="-0.149959996342659"/>
      </bottom>
    </border>
    <border>
      <left style="thin"/>
      <right style="thick">
        <color indexed="10"/>
      </right>
      <top>
        <color indexed="63"/>
      </top>
      <bottom style="thin"/>
    </border>
    <border>
      <left style="thin">
        <color indexed="9"/>
      </left>
      <right style="thick"/>
      <top style="thick"/>
      <bottom>
        <color indexed="63"/>
      </bottom>
    </border>
    <border>
      <left style="thin">
        <color indexed="9"/>
      </left>
      <right style="thick">
        <color theme="1"/>
      </right>
      <top style="thin">
        <color indexed="9"/>
      </top>
      <bottom style="thin">
        <color indexed="9"/>
      </bottom>
    </border>
    <border>
      <left style="thin"/>
      <right style="thick"/>
      <top style="thin"/>
      <bottom>
        <color indexed="63"/>
      </bottom>
    </border>
    <border>
      <left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 diagonalDown="1">
      <left style="thin">
        <color theme="0" tint="-0.149959996342659"/>
      </left>
      <right style="thin">
        <color theme="0" tint="-0.149959996342659"/>
      </right>
      <top style="thick"/>
      <bottom style="thin">
        <color theme="0" tint="-0.149959996342659"/>
      </bottom>
      <diagonal style="thin">
        <color theme="0" tint="-0.14993000030517578"/>
      </diagonal>
    </border>
    <border diagonalUp="1" diagonalDown="1"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  <diagonal style="thin">
        <color theme="0" tint="-0.14993000030517578"/>
      </diagonal>
    </border>
    <border diagonalUp="1" diagonalDown="1"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ck"/>
      <diagonal style="thin">
        <color theme="0" tint="-0.14993000030517578"/>
      </diagonal>
    </border>
    <border diagonalUp="1" diagonalDown="1">
      <left style="thick"/>
      <right style="thin"/>
      <top style="thick"/>
      <bottom style="thin"/>
      <diagonal style="thin"/>
    </border>
    <border diagonalUp="1" diagonalDown="1">
      <left style="thin"/>
      <right style="thick"/>
      <top style="thick"/>
      <bottom style="thin"/>
      <diagonal style="thin"/>
    </border>
    <border diagonalUp="1" diagonalDown="1">
      <left style="thick"/>
      <right style="thin"/>
      <top/>
      <bottom style="thin"/>
      <diagonal style="thin"/>
    </border>
    <border diagonalUp="1" diagonalDown="1">
      <left style="thin"/>
      <right style="thick"/>
      <top/>
      <bottom style="thin"/>
      <diagonal style="thin"/>
    </border>
    <border diagonalUp="1" diagonalDown="1">
      <left style="thick"/>
      <right style="thin"/>
      <top style="thin"/>
      <bottom style="thin"/>
      <diagonal style="thin"/>
    </border>
    <border diagonalUp="1" diagonalDown="1">
      <left style="thin"/>
      <right style="thick"/>
      <top style="thin"/>
      <bottom style="thin"/>
      <diagonal style="thin"/>
    </border>
    <border diagonalUp="1" diagonalDown="1">
      <left style="thick"/>
      <right style="thin"/>
      <top style="thin"/>
      <bottom style="thick"/>
      <diagonal style="thin"/>
    </border>
    <border diagonalUp="1" diagonalDown="1">
      <left style="thin"/>
      <right style="thick"/>
      <top style="thin"/>
      <bottom style="thick"/>
      <diagonal style="thin"/>
    </border>
    <border diagonalUp="1" diagonalDown="1">
      <left style="thin"/>
      <right style="thin"/>
      <top style="thick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 style="thin"/>
      <bottom style="thick"/>
      <diagonal style="thin"/>
    </border>
    <border diagonalUp="1" diagonalDown="1">
      <left style="thin"/>
      <right style="thin"/>
      <top style="thin"/>
      <bottom style="thick">
        <color indexed="8"/>
      </bottom>
      <diagonal style="thin"/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 diagonalUp="1" diagonalDown="1"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  <diagonal style="thin">
        <color theme="0" tint="-0.14993000030517578"/>
      </diagonal>
    </border>
    <border>
      <left style="thin">
        <color theme="0" tint="-0.149959996342659"/>
      </left>
      <right style="double"/>
      <top/>
      <bottom style="thin">
        <color theme="0" tint="-0.149959996342659"/>
      </bottom>
    </border>
    <border>
      <left style="thin">
        <color theme="0" tint="-0.149959996342659"/>
      </left>
      <right style="thick"/>
      <top/>
      <bottom style="thin">
        <color theme="0" tint="-0.149959996342659"/>
      </bottom>
    </border>
    <border>
      <left style="thick"/>
      <right style="thin">
        <color theme="0" tint="-0.149959996342659"/>
      </right>
      <top/>
      <bottom style="thin">
        <color theme="0" tint="-0.149959996342659"/>
      </bottom>
    </border>
    <border>
      <left/>
      <right style="double"/>
      <top/>
      <bottom style="double"/>
    </border>
    <border>
      <left/>
      <right style="double"/>
      <top style="double"/>
      <bottom/>
    </border>
    <border>
      <left style="thick"/>
      <right style="thick"/>
      <top style="thick"/>
      <bottom/>
    </border>
    <border>
      <left style="thick"/>
      <right/>
      <top/>
      <bottom style="thin"/>
    </border>
    <border>
      <left/>
      <right/>
      <top/>
      <bottom style="thin"/>
    </border>
    <border>
      <left style="thick"/>
      <right style="thick">
        <color indexed="10"/>
      </right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39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34" borderId="21" xfId="0" applyFont="1" applyFill="1" applyBorder="1" applyAlignment="1">
      <alignment horizontal="center"/>
    </xf>
    <xf numFmtId="0" fontId="51" fillId="34" borderId="22" xfId="0" applyFont="1" applyFill="1" applyBorder="1" applyAlignment="1">
      <alignment horizontal="center"/>
    </xf>
    <xf numFmtId="0" fontId="51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27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1" fontId="3" fillId="0" borderId="31" xfId="0" applyNumberFormat="1" applyFont="1" applyBorder="1" applyAlignment="1">
      <alignment horizontal="center"/>
    </xf>
    <xf numFmtId="1" fontId="3" fillId="0" borderId="32" xfId="0" applyNumberFormat="1" applyFont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3" fillId="0" borderId="34" xfId="0" applyNumberFormat="1" applyFont="1" applyBorder="1" applyAlignment="1">
      <alignment horizontal="center"/>
    </xf>
    <xf numFmtId="1" fontId="3" fillId="0" borderId="35" xfId="0" applyNumberFormat="1" applyFont="1" applyBorder="1" applyAlignment="1">
      <alignment horizontal="center"/>
    </xf>
    <xf numFmtId="1" fontId="3" fillId="0" borderId="36" xfId="0" applyNumberFormat="1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8" xfId="0" applyNumberFormat="1" applyFont="1" applyBorder="1" applyAlignment="1">
      <alignment horizontal="center"/>
    </xf>
    <xf numFmtId="1" fontId="3" fillId="0" borderId="39" xfId="0" applyNumberFormat="1" applyFont="1" applyBorder="1" applyAlignment="1">
      <alignment horizontal="center"/>
    </xf>
    <xf numFmtId="1" fontId="3" fillId="0" borderId="40" xfId="0" applyNumberFormat="1" applyFont="1" applyBorder="1" applyAlignment="1">
      <alignment horizontal="center"/>
    </xf>
    <xf numFmtId="0" fontId="0" fillId="0" borderId="41" xfId="0" applyBorder="1" applyAlignment="1">
      <alignment/>
    </xf>
    <xf numFmtId="0" fontId="10" fillId="0" borderId="42" xfId="0" applyFont="1" applyFill="1" applyBorder="1" applyAlignment="1">
      <alignment/>
    </xf>
    <xf numFmtId="0" fontId="0" fillId="35" borderId="43" xfId="0" applyFill="1" applyBorder="1" applyAlignment="1">
      <alignment/>
    </xf>
    <xf numFmtId="0" fontId="0" fillId="0" borderId="44" xfId="0" applyBorder="1" applyAlignment="1">
      <alignment/>
    </xf>
    <xf numFmtId="0" fontId="0" fillId="33" borderId="45" xfId="0" applyFill="1" applyBorder="1" applyAlignment="1">
      <alignment/>
    </xf>
    <xf numFmtId="0" fontId="10" fillId="0" borderId="45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0" fillId="0" borderId="0" xfId="0" applyNumberFormat="1" applyAlignment="1">
      <alignment/>
    </xf>
    <xf numFmtId="0" fontId="3" fillId="0" borderId="33" xfId="0" applyNumberFormat="1" applyFont="1" applyBorder="1" applyAlignment="1">
      <alignment horizontal="center"/>
    </xf>
    <xf numFmtId="1" fontId="3" fillId="0" borderId="58" xfId="0" applyNumberFormat="1" applyFont="1" applyBorder="1" applyAlignment="1">
      <alignment horizontal="center"/>
    </xf>
    <xf numFmtId="1" fontId="3" fillId="0" borderId="59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34" borderId="58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3" fillId="34" borderId="60" xfId="0" applyFont="1" applyFill="1" applyBorder="1" applyAlignment="1">
      <alignment horizontal="center"/>
    </xf>
    <xf numFmtId="0" fontId="3" fillId="0" borderId="61" xfId="0" applyFont="1" applyBorder="1" applyAlignment="1">
      <alignment/>
    </xf>
    <xf numFmtId="0" fontId="3" fillId="0" borderId="53" xfId="0" applyNumberFormat="1" applyFont="1" applyBorder="1" applyAlignment="1">
      <alignment horizontal="center"/>
    </xf>
    <xf numFmtId="1" fontId="3" fillId="0" borderId="54" xfId="0" applyNumberFormat="1" applyFont="1" applyBorder="1" applyAlignment="1">
      <alignment horizontal="center"/>
    </xf>
    <xf numFmtId="1" fontId="3" fillId="0" borderId="55" xfId="0" applyNumberFormat="1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0" fillId="0" borderId="62" xfId="0" applyBorder="1" applyAlignment="1">
      <alignment/>
    </xf>
    <xf numFmtId="0" fontId="0" fillId="0" borderId="43" xfId="0" applyFill="1" applyBorder="1" applyAlignment="1">
      <alignment/>
    </xf>
    <xf numFmtId="0" fontId="10" fillId="0" borderId="63" xfId="0" applyFont="1" applyFill="1" applyBorder="1" applyAlignment="1">
      <alignment horizontal="right"/>
    </xf>
    <xf numFmtId="0" fontId="3" fillId="0" borderId="63" xfId="0" applyFont="1" applyFill="1" applyBorder="1" applyAlignment="1">
      <alignment horizontal="center"/>
    </xf>
    <xf numFmtId="0" fontId="0" fillId="0" borderId="45" xfId="0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0" borderId="46" xfId="0" applyFill="1" applyBorder="1" applyAlignment="1">
      <alignment/>
    </xf>
    <xf numFmtId="0" fontId="10" fillId="0" borderId="64" xfId="0" applyFont="1" applyFill="1" applyBorder="1" applyAlignment="1">
      <alignment horizontal="right"/>
    </xf>
    <xf numFmtId="0" fontId="3" fillId="0" borderId="6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12" fillId="35" borderId="61" xfId="0" applyFont="1" applyFill="1" applyBorder="1" applyAlignment="1">
      <alignment horizontal="center" vertical="center" wrapText="1"/>
    </xf>
    <xf numFmtId="0" fontId="12" fillId="35" borderId="61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/>
    </xf>
    <xf numFmtId="0" fontId="13" fillId="0" borderId="66" xfId="0" applyFont="1" applyFill="1" applyBorder="1" applyAlignment="1">
      <alignment horizontal="center"/>
    </xf>
    <xf numFmtId="0" fontId="10" fillId="0" borderId="67" xfId="0" applyFont="1" applyFill="1" applyBorder="1" applyAlignment="1">
      <alignment horizontal="center"/>
    </xf>
    <xf numFmtId="0" fontId="13" fillId="36" borderId="67" xfId="0" applyFont="1" applyFill="1" applyBorder="1" applyAlignment="1">
      <alignment horizontal="center"/>
    </xf>
    <xf numFmtId="0" fontId="13" fillId="36" borderId="66" xfId="0" applyFont="1" applyFill="1" applyBorder="1" applyAlignment="1">
      <alignment horizontal="center"/>
    </xf>
    <xf numFmtId="0" fontId="13" fillId="0" borderId="68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0" fillId="36" borderId="51" xfId="0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3" fillId="0" borderId="66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4" fillId="35" borderId="69" xfId="0" applyFont="1" applyFill="1" applyBorder="1" applyAlignment="1">
      <alignment horizontal="center"/>
    </xf>
    <xf numFmtId="0" fontId="14" fillId="35" borderId="70" xfId="0" applyFont="1" applyFill="1" applyBorder="1" applyAlignment="1">
      <alignment horizontal="center"/>
    </xf>
    <xf numFmtId="0" fontId="13" fillId="0" borderId="59" xfId="0" applyFont="1" applyFill="1" applyBorder="1" applyAlignment="1">
      <alignment horizontal="center"/>
    </xf>
    <xf numFmtId="0" fontId="10" fillId="0" borderId="60" xfId="0" applyFont="1" applyFill="1" applyBorder="1" applyAlignment="1">
      <alignment horizontal="center"/>
    </xf>
    <xf numFmtId="0" fontId="13" fillId="36" borderId="60" xfId="0" applyFont="1" applyFill="1" applyBorder="1" applyAlignment="1">
      <alignment horizontal="center"/>
    </xf>
    <xf numFmtId="0" fontId="13" fillId="36" borderId="59" xfId="0" applyFont="1" applyFill="1" applyBorder="1" applyAlignment="1">
      <alignment horizontal="center"/>
    </xf>
    <xf numFmtId="0" fontId="13" fillId="0" borderId="71" xfId="0" applyFont="1" applyFill="1" applyBorder="1" applyAlignment="1">
      <alignment horizontal="center"/>
    </xf>
    <xf numFmtId="0" fontId="10" fillId="36" borderId="60" xfId="0" applyFont="1" applyFill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4" fillId="35" borderId="72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0" fontId="13" fillId="0" borderId="5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3" fillId="36" borderId="56" xfId="0" applyFont="1" applyFill="1" applyBorder="1" applyAlignment="1">
      <alignment horizontal="center"/>
    </xf>
    <xf numFmtId="0" fontId="13" fillId="36" borderId="55" xfId="0" applyFont="1" applyFill="1" applyBorder="1" applyAlignment="1">
      <alignment horizontal="center"/>
    </xf>
    <xf numFmtId="0" fontId="13" fillId="0" borderId="73" xfId="0" applyFont="1" applyFill="1" applyBorder="1" applyAlignment="1">
      <alignment horizontal="center"/>
    </xf>
    <xf numFmtId="0" fontId="10" fillId="36" borderId="56" xfId="0" applyFont="1" applyFill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4" fillId="35" borderId="74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0" fillId="0" borderId="75" xfId="0" applyFont="1" applyBorder="1" applyAlignment="1">
      <alignment horizontal="center"/>
    </xf>
    <xf numFmtId="0" fontId="13" fillId="0" borderId="75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1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34" borderId="22" xfId="0" applyFon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0" fillId="34" borderId="76" xfId="0" applyFill="1" applyBorder="1" applyAlignment="1">
      <alignment horizontal="center"/>
    </xf>
    <xf numFmtId="0" fontId="52" fillId="34" borderId="60" xfId="0" applyFont="1" applyFill="1" applyBorder="1" applyAlignment="1">
      <alignment horizontal="center"/>
    </xf>
    <xf numFmtId="0" fontId="3" fillId="0" borderId="48" xfId="0" applyNumberFormat="1" applyFont="1" applyBorder="1" applyAlignment="1">
      <alignment horizontal="center"/>
    </xf>
    <xf numFmtId="1" fontId="3" fillId="0" borderId="49" xfId="0" applyNumberFormat="1" applyFont="1" applyBorder="1" applyAlignment="1">
      <alignment horizontal="center"/>
    </xf>
    <xf numFmtId="1" fontId="3" fillId="0" borderId="50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77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3" fillId="34" borderId="49" xfId="0" applyFont="1" applyFill="1" applyBorder="1" applyAlignment="1">
      <alignment horizontal="center"/>
    </xf>
    <xf numFmtId="0" fontId="53" fillId="34" borderId="49" xfId="0" applyFont="1" applyFill="1" applyBorder="1" applyAlignment="1">
      <alignment horizontal="center"/>
    </xf>
    <xf numFmtId="0" fontId="9" fillId="34" borderId="33" xfId="0" applyFont="1" applyFill="1" applyBorder="1" applyAlignment="1">
      <alignment horizontal="center"/>
    </xf>
    <xf numFmtId="0" fontId="9" fillId="34" borderId="58" xfId="0" applyFont="1" applyFill="1" applyBorder="1" applyAlignment="1">
      <alignment horizontal="center"/>
    </xf>
    <xf numFmtId="0" fontId="10" fillId="34" borderId="58" xfId="0" applyFont="1" applyFill="1" applyBorder="1" applyAlignment="1">
      <alignment horizontal="center"/>
    </xf>
    <xf numFmtId="0" fontId="9" fillId="34" borderId="59" xfId="0" applyFont="1" applyFill="1" applyBorder="1" applyAlignment="1">
      <alignment horizontal="center"/>
    </xf>
    <xf numFmtId="0" fontId="52" fillId="34" borderId="58" xfId="0" applyFont="1" applyFill="1" applyBorder="1" applyAlignment="1">
      <alignment horizontal="center"/>
    </xf>
    <xf numFmtId="0" fontId="53" fillId="34" borderId="58" xfId="0" applyFont="1" applyFill="1" applyBorder="1" applyAlignment="1">
      <alignment horizontal="center"/>
    </xf>
    <xf numFmtId="0" fontId="52" fillId="34" borderId="59" xfId="0" applyFont="1" applyFill="1" applyBorder="1" applyAlignment="1">
      <alignment horizontal="center"/>
    </xf>
    <xf numFmtId="0" fontId="3" fillId="34" borderId="59" xfId="0" applyFont="1" applyFill="1" applyBorder="1" applyAlignment="1">
      <alignment horizontal="center"/>
    </xf>
    <xf numFmtId="0" fontId="53" fillId="34" borderId="60" xfId="0" applyFont="1" applyFill="1" applyBorder="1" applyAlignment="1">
      <alignment horizontal="center"/>
    </xf>
    <xf numFmtId="0" fontId="10" fillId="34" borderId="59" xfId="0" applyFont="1" applyFill="1" applyBorder="1" applyAlignment="1">
      <alignment horizontal="center"/>
    </xf>
    <xf numFmtId="0" fontId="9" fillId="34" borderId="60" xfId="0" applyFont="1" applyFill="1" applyBorder="1" applyAlignment="1">
      <alignment horizontal="center"/>
    </xf>
    <xf numFmtId="0" fontId="9" fillId="34" borderId="54" xfId="0" applyFont="1" applyFill="1" applyBorder="1" applyAlignment="1">
      <alignment horizontal="center"/>
    </xf>
    <xf numFmtId="0" fontId="10" fillId="34" borderId="78" xfId="0" applyFont="1" applyFill="1" applyBorder="1" applyAlignment="1">
      <alignment horizontal="center"/>
    </xf>
    <xf numFmtId="0" fontId="53" fillId="34" borderId="59" xfId="0" applyFont="1" applyFill="1" applyBorder="1" applyAlignment="1">
      <alignment horizontal="center"/>
    </xf>
    <xf numFmtId="0" fontId="9" fillId="34" borderId="79" xfId="0" applyFont="1" applyFill="1" applyBorder="1" applyAlignment="1">
      <alignment horizontal="center"/>
    </xf>
    <xf numFmtId="0" fontId="0" fillId="34" borderId="80" xfId="0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4" fillId="34" borderId="76" xfId="0" applyFont="1" applyFill="1" applyBorder="1" applyAlignment="1">
      <alignment horizontal="center"/>
    </xf>
    <xf numFmtId="0" fontId="51" fillId="34" borderId="80" xfId="0" applyFont="1" applyFill="1" applyBorder="1" applyAlignment="1">
      <alignment horizontal="center"/>
    </xf>
    <xf numFmtId="0" fontId="51" fillId="34" borderId="76" xfId="0" applyFont="1" applyFill="1" applyBorder="1" applyAlignment="1">
      <alignment horizontal="center"/>
    </xf>
    <xf numFmtId="0" fontId="54" fillId="34" borderId="22" xfId="0" applyFont="1" applyFill="1" applyBorder="1" applyAlignment="1">
      <alignment horizontal="center"/>
    </xf>
    <xf numFmtId="0" fontId="55" fillId="34" borderId="21" xfId="0" applyFont="1" applyFill="1" applyBorder="1" applyAlignment="1">
      <alignment horizontal="center"/>
    </xf>
    <xf numFmtId="0" fontId="55" fillId="34" borderId="22" xfId="0" applyFont="1" applyFill="1" applyBorder="1" applyAlignment="1">
      <alignment horizontal="center"/>
    </xf>
    <xf numFmtId="0" fontId="55" fillId="34" borderId="80" xfId="0" applyFont="1" applyFill="1" applyBorder="1" applyAlignment="1">
      <alignment horizontal="center"/>
    </xf>
    <xf numFmtId="0" fontId="0" fillId="34" borderId="81" xfId="0" applyFill="1" applyBorder="1" applyAlignment="1">
      <alignment horizontal="center"/>
    </xf>
    <xf numFmtId="0" fontId="0" fillId="34" borderId="82" xfId="0" applyFill="1" applyBorder="1" applyAlignment="1">
      <alignment horizontal="center"/>
    </xf>
    <xf numFmtId="0" fontId="4" fillId="34" borderId="82" xfId="0" applyFont="1" applyFill="1" applyBorder="1" applyAlignment="1">
      <alignment horizontal="center"/>
    </xf>
    <xf numFmtId="0" fontId="0" fillId="34" borderId="83" xfId="0" applyFill="1" applyBorder="1" applyAlignment="1">
      <alignment horizontal="center"/>
    </xf>
    <xf numFmtId="0" fontId="0" fillId="34" borderId="84" xfId="0" applyFill="1" applyBorder="1" applyAlignment="1">
      <alignment horizontal="center"/>
    </xf>
    <xf numFmtId="0" fontId="9" fillId="37" borderId="65" xfId="0" applyFont="1" applyFill="1" applyBorder="1" applyAlignment="1">
      <alignment horizontal="center"/>
    </xf>
    <xf numFmtId="0" fontId="9" fillId="37" borderId="33" xfId="0" applyFont="1" applyFill="1" applyBorder="1" applyAlignment="1">
      <alignment horizontal="center"/>
    </xf>
    <xf numFmtId="0" fontId="9" fillId="37" borderId="48" xfId="0" applyFont="1" applyFill="1" applyBorder="1" applyAlignment="1">
      <alignment horizontal="center"/>
    </xf>
    <xf numFmtId="0" fontId="9" fillId="38" borderId="58" xfId="0" applyFont="1" applyFill="1" applyBorder="1" applyAlignment="1">
      <alignment horizontal="center"/>
    </xf>
    <xf numFmtId="0" fontId="3" fillId="38" borderId="33" xfId="0" applyFont="1" applyFill="1" applyBorder="1" applyAlignment="1">
      <alignment horizontal="center"/>
    </xf>
    <xf numFmtId="0" fontId="52" fillId="34" borderId="33" xfId="0" applyFont="1" applyFill="1" applyBorder="1" applyAlignment="1">
      <alignment horizontal="center"/>
    </xf>
    <xf numFmtId="0" fontId="9" fillId="37" borderId="58" xfId="0" applyFont="1" applyFill="1" applyBorder="1" applyAlignment="1">
      <alignment horizontal="center"/>
    </xf>
    <xf numFmtId="0" fontId="53" fillId="37" borderId="58" xfId="0" applyFont="1" applyFill="1" applyBorder="1" applyAlignment="1">
      <alignment horizontal="center"/>
    </xf>
    <xf numFmtId="0" fontId="3" fillId="37" borderId="58" xfId="0" applyFont="1" applyFill="1" applyBorder="1" applyAlignment="1">
      <alignment horizontal="center"/>
    </xf>
    <xf numFmtId="0" fontId="9" fillId="37" borderId="78" xfId="0" applyFont="1" applyFill="1" applyBorder="1" applyAlignment="1">
      <alignment horizontal="center"/>
    </xf>
    <xf numFmtId="0" fontId="9" fillId="38" borderId="33" xfId="0" applyFont="1" applyFill="1" applyBorder="1" applyAlignment="1">
      <alignment horizontal="center"/>
    </xf>
    <xf numFmtId="0" fontId="9" fillId="37" borderId="49" xfId="0" applyFont="1" applyFill="1" applyBorder="1" applyAlignment="1">
      <alignment horizontal="center"/>
    </xf>
    <xf numFmtId="0" fontId="52" fillId="37" borderId="33" xfId="0" applyFont="1" applyFill="1" applyBorder="1" applyAlignment="1">
      <alignment horizontal="center"/>
    </xf>
    <xf numFmtId="0" fontId="51" fillId="39" borderId="22" xfId="0" applyFont="1" applyFill="1" applyBorder="1" applyAlignment="1">
      <alignment horizontal="center"/>
    </xf>
    <xf numFmtId="0" fontId="3" fillId="38" borderId="58" xfId="0" applyFont="1" applyFill="1" applyBorder="1" applyAlignment="1">
      <alignment horizontal="center"/>
    </xf>
    <xf numFmtId="0" fontId="52" fillId="34" borderId="79" xfId="0" applyFont="1" applyFill="1" applyBorder="1" applyAlignment="1">
      <alignment horizontal="center"/>
    </xf>
    <xf numFmtId="0" fontId="53" fillId="38" borderId="85" xfId="0" applyFont="1" applyFill="1" applyBorder="1" applyAlignment="1">
      <alignment horizontal="center"/>
    </xf>
    <xf numFmtId="0" fontId="10" fillId="34" borderId="79" xfId="0" applyFont="1" applyFill="1" applyBorder="1" applyAlignment="1">
      <alignment horizontal="center"/>
    </xf>
    <xf numFmtId="0" fontId="53" fillId="37" borderId="49" xfId="0" applyFont="1" applyFill="1" applyBorder="1" applyAlignment="1">
      <alignment horizontal="center"/>
    </xf>
    <xf numFmtId="0" fontId="53" fillId="38" borderId="56" xfId="0" applyFont="1" applyFill="1" applyBorder="1" applyAlignment="1">
      <alignment horizontal="center"/>
    </xf>
    <xf numFmtId="0" fontId="52" fillId="34" borderId="54" xfId="0" applyFont="1" applyFill="1" applyBorder="1" applyAlignment="1">
      <alignment horizontal="center"/>
    </xf>
    <xf numFmtId="0" fontId="10" fillId="34" borderId="54" xfId="0" applyFont="1" applyFill="1" applyBorder="1" applyAlignment="1">
      <alignment horizontal="center"/>
    </xf>
    <xf numFmtId="0" fontId="52" fillId="34" borderId="55" xfId="0" applyFont="1" applyFill="1" applyBorder="1" applyAlignment="1">
      <alignment horizontal="center"/>
    </xf>
    <xf numFmtId="0" fontId="53" fillId="38" borderId="33" xfId="0" applyFont="1" applyFill="1" applyBorder="1" applyAlignment="1">
      <alignment horizontal="center"/>
    </xf>
    <xf numFmtId="0" fontId="53" fillId="38" borderId="58" xfId="0" applyFont="1" applyFill="1" applyBorder="1" applyAlignment="1">
      <alignment horizontal="center"/>
    </xf>
    <xf numFmtId="0" fontId="53" fillId="37" borderId="78" xfId="0" applyFont="1" applyFill="1" applyBorder="1" applyAlignment="1">
      <alignment horizontal="center"/>
    </xf>
    <xf numFmtId="0" fontId="3" fillId="37" borderId="49" xfId="0" applyFont="1" applyFill="1" applyBorder="1" applyAlignment="1">
      <alignment horizontal="center"/>
    </xf>
    <xf numFmtId="0" fontId="52" fillId="34" borderId="86" xfId="0" applyFont="1" applyFill="1" applyBorder="1" applyAlignment="1">
      <alignment horizontal="center"/>
    </xf>
    <xf numFmtId="0" fontId="54" fillId="40" borderId="22" xfId="0" applyFont="1" applyFill="1" applyBorder="1" applyAlignment="1">
      <alignment horizontal="center"/>
    </xf>
    <xf numFmtId="0" fontId="56" fillId="40" borderId="21" xfId="0" applyFont="1" applyFill="1" applyBorder="1" applyAlignment="1">
      <alignment horizontal="center"/>
    </xf>
    <xf numFmtId="0" fontId="57" fillId="38" borderId="22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76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80" xfId="0" applyFont="1" applyFill="1" applyBorder="1" applyAlignment="1">
      <alignment horizontal="center"/>
    </xf>
    <xf numFmtId="0" fontId="52" fillId="37" borderId="58" xfId="0" applyFont="1" applyFill="1" applyBorder="1" applyAlignment="1">
      <alignment horizontal="center"/>
    </xf>
    <xf numFmtId="0" fontId="56" fillId="40" borderId="22" xfId="0" applyFont="1" applyFill="1" applyBorder="1" applyAlignment="1">
      <alignment horizontal="center"/>
    </xf>
    <xf numFmtId="0" fontId="52" fillId="34" borderId="87" xfId="0" applyFont="1" applyFill="1" applyBorder="1" applyAlignment="1">
      <alignment horizontal="center"/>
    </xf>
    <xf numFmtId="0" fontId="52" fillId="34" borderId="88" xfId="0" applyFont="1" applyFill="1" applyBorder="1" applyAlignment="1">
      <alignment horizontal="center"/>
    </xf>
    <xf numFmtId="0" fontId="3" fillId="34" borderId="88" xfId="0" applyFont="1" applyFill="1" applyBorder="1" applyAlignment="1">
      <alignment horizontal="center"/>
    </xf>
    <xf numFmtId="0" fontId="53" fillId="34" borderId="87" xfId="0" applyFont="1" applyFill="1" applyBorder="1" applyAlignment="1">
      <alignment horizontal="center"/>
    </xf>
    <xf numFmtId="0" fontId="3" fillId="34" borderId="89" xfId="0" applyFont="1" applyFill="1" applyBorder="1" applyAlignment="1">
      <alignment horizontal="center"/>
    </xf>
    <xf numFmtId="0" fontId="53" fillId="37" borderId="88" xfId="0" applyFont="1" applyFill="1" applyBorder="1" applyAlignment="1">
      <alignment horizontal="center"/>
    </xf>
    <xf numFmtId="0" fontId="2" fillId="38" borderId="22" xfId="0" applyFont="1" applyFill="1" applyBorder="1" applyAlignment="1">
      <alignment horizontal="center"/>
    </xf>
    <xf numFmtId="0" fontId="2" fillId="0" borderId="90" xfId="0" applyFont="1" applyBorder="1" applyAlignment="1">
      <alignment horizontal="left"/>
    </xf>
    <xf numFmtId="0" fontId="0" fillId="34" borderId="91" xfId="0" applyFill="1" applyBorder="1" applyAlignment="1">
      <alignment horizontal="center"/>
    </xf>
    <xf numFmtId="0" fontId="0" fillId="34" borderId="92" xfId="0" applyFill="1" applyBorder="1" applyAlignment="1">
      <alignment horizontal="center"/>
    </xf>
    <xf numFmtId="0" fontId="51" fillId="39" borderId="92" xfId="0" applyFont="1" applyFill="1" applyBorder="1" applyAlignment="1">
      <alignment horizontal="center"/>
    </xf>
    <xf numFmtId="0" fontId="0" fillId="34" borderId="93" xfId="0" applyFill="1" applyBorder="1" applyAlignment="1">
      <alignment horizontal="center"/>
    </xf>
    <xf numFmtId="0" fontId="0" fillId="34" borderId="94" xfId="0" applyFill="1" applyBorder="1" applyAlignment="1">
      <alignment horizontal="center"/>
    </xf>
    <xf numFmtId="0" fontId="2" fillId="0" borderId="15" xfId="0" applyFont="1" applyBorder="1" applyAlignment="1" applyProtection="1">
      <alignment horizontal="left"/>
      <protection/>
    </xf>
    <xf numFmtId="0" fontId="54" fillId="40" borderId="82" xfId="0" applyFont="1" applyFill="1" applyBorder="1" applyAlignment="1">
      <alignment horizontal="center"/>
    </xf>
    <xf numFmtId="0" fontId="55" fillId="38" borderId="82" xfId="0" applyFont="1" applyFill="1" applyBorder="1" applyAlignment="1">
      <alignment horizontal="center"/>
    </xf>
    <xf numFmtId="0" fontId="51" fillId="34" borderId="82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3" fillId="36" borderId="51" xfId="0" applyFont="1" applyFill="1" applyBorder="1" applyAlignment="1">
      <alignment horizontal="center"/>
    </xf>
    <xf numFmtId="0" fontId="13" fillId="36" borderId="50" xfId="0" applyFont="1" applyFill="1" applyBorder="1" applyAlignment="1">
      <alignment horizontal="center"/>
    </xf>
    <xf numFmtId="0" fontId="13" fillId="0" borderId="95" xfId="0" applyFont="1" applyFill="1" applyBorder="1" applyAlignment="1">
      <alignment horizontal="center"/>
    </xf>
    <xf numFmtId="0" fontId="14" fillId="35" borderId="96" xfId="0" applyFont="1" applyFill="1" applyBorder="1" applyAlignment="1">
      <alignment horizontal="center"/>
    </xf>
    <xf numFmtId="0" fontId="14" fillId="35" borderId="97" xfId="0" applyFont="1" applyFill="1" applyBorder="1" applyAlignment="1">
      <alignment horizontal="center"/>
    </xf>
    <xf numFmtId="0" fontId="9" fillId="37" borderId="59" xfId="0" applyFont="1" applyFill="1" applyBorder="1" applyAlignment="1">
      <alignment horizontal="center"/>
    </xf>
    <xf numFmtId="0" fontId="53" fillId="37" borderId="59" xfId="0" applyFont="1" applyFill="1" applyBorder="1" applyAlignment="1">
      <alignment horizontal="center"/>
    </xf>
    <xf numFmtId="0" fontId="3" fillId="37" borderId="59" xfId="0" applyFont="1" applyFill="1" applyBorder="1" applyAlignment="1">
      <alignment horizontal="center"/>
    </xf>
    <xf numFmtId="0" fontId="53" fillId="37" borderId="50" xfId="0" applyFont="1" applyFill="1" applyBorder="1" applyAlignment="1">
      <alignment horizontal="center"/>
    </xf>
    <xf numFmtId="0" fontId="53" fillId="37" borderId="98" xfId="0" applyFont="1" applyFill="1" applyBorder="1" applyAlignment="1">
      <alignment horizontal="center"/>
    </xf>
    <xf numFmtId="0" fontId="52" fillId="34" borderId="98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/>
    </xf>
    <xf numFmtId="0" fontId="51" fillId="39" borderId="21" xfId="0" applyFont="1" applyFill="1" applyBorder="1" applyAlignment="1">
      <alignment horizontal="center"/>
    </xf>
    <xf numFmtId="0" fontId="2" fillId="34" borderId="99" xfId="0" applyFont="1" applyFill="1" applyBorder="1" applyAlignment="1" applyProtection="1">
      <alignment horizontal="left"/>
      <protection/>
    </xf>
    <xf numFmtId="0" fontId="2" fillId="34" borderId="100" xfId="0" applyFont="1" applyFill="1" applyBorder="1" applyAlignment="1">
      <alignment horizontal="left"/>
    </xf>
    <xf numFmtId="0" fontId="2" fillId="0" borderId="100" xfId="0" applyFont="1" applyBorder="1" applyAlignment="1">
      <alignment horizontal="left"/>
    </xf>
    <xf numFmtId="0" fontId="2" fillId="0" borderId="100" xfId="0" applyFont="1" applyBorder="1" applyAlignment="1" applyProtection="1">
      <alignment horizontal="left"/>
      <protection/>
    </xf>
    <xf numFmtId="0" fontId="58" fillId="39" borderId="21" xfId="0" applyFont="1" applyFill="1" applyBorder="1" applyAlignment="1">
      <alignment horizontal="center"/>
    </xf>
    <xf numFmtId="0" fontId="9" fillId="38" borderId="60" xfId="0" applyFont="1" applyFill="1" applyBorder="1" applyAlignment="1">
      <alignment horizontal="center"/>
    </xf>
    <xf numFmtId="0" fontId="3" fillId="38" borderId="60" xfId="0" applyFont="1" applyFill="1" applyBorder="1" applyAlignment="1">
      <alignment horizontal="center"/>
    </xf>
    <xf numFmtId="0" fontId="3" fillId="38" borderId="85" xfId="0" applyFont="1" applyFill="1" applyBorder="1" applyAlignment="1">
      <alignment horizontal="center"/>
    </xf>
    <xf numFmtId="0" fontId="3" fillId="34" borderId="87" xfId="0" applyFont="1" applyFill="1" applyBorder="1" applyAlignment="1">
      <alignment horizontal="center"/>
    </xf>
    <xf numFmtId="0" fontId="3" fillId="34" borderId="101" xfId="0" applyFont="1" applyFill="1" applyBorder="1" applyAlignment="1">
      <alignment horizontal="center"/>
    </xf>
    <xf numFmtId="0" fontId="9" fillId="37" borderId="60" xfId="0" applyFont="1" applyFill="1" applyBorder="1" applyAlignment="1">
      <alignment horizontal="center"/>
    </xf>
    <xf numFmtId="0" fontId="3" fillId="37" borderId="60" xfId="0" applyFont="1" applyFill="1" applyBorder="1" applyAlignment="1">
      <alignment horizontal="center"/>
    </xf>
    <xf numFmtId="0" fontId="53" fillId="37" borderId="60" xfId="0" applyFont="1" applyFill="1" applyBorder="1" applyAlignment="1">
      <alignment horizontal="center"/>
    </xf>
    <xf numFmtId="0" fontId="3" fillId="37" borderId="87" xfId="0" applyFont="1" applyFill="1" applyBorder="1" applyAlignment="1">
      <alignment horizontal="center"/>
    </xf>
    <xf numFmtId="0" fontId="9" fillId="37" borderId="66" xfId="0" applyFont="1" applyFill="1" applyBorder="1" applyAlignment="1">
      <alignment horizontal="center"/>
    </xf>
    <xf numFmtId="0" fontId="9" fillId="37" borderId="67" xfId="0" applyFont="1" applyFill="1" applyBorder="1" applyAlignment="1">
      <alignment horizontal="center"/>
    </xf>
    <xf numFmtId="0" fontId="53" fillId="38" borderId="60" xfId="0" applyFont="1" applyFill="1" applyBorder="1" applyAlignment="1">
      <alignment horizontal="center"/>
    </xf>
    <xf numFmtId="0" fontId="3" fillId="38" borderId="56" xfId="0" applyFont="1" applyFill="1" applyBorder="1" applyAlignment="1">
      <alignment horizontal="center"/>
    </xf>
    <xf numFmtId="0" fontId="53" fillId="38" borderId="87" xfId="0" applyFont="1" applyFill="1" applyBorder="1" applyAlignment="1">
      <alignment horizontal="center"/>
    </xf>
    <xf numFmtId="0" fontId="53" fillId="37" borderId="87" xfId="0" applyFont="1" applyFill="1" applyBorder="1" applyAlignment="1">
      <alignment horizontal="center"/>
    </xf>
    <xf numFmtId="0" fontId="52" fillId="34" borderId="51" xfId="0" applyFont="1" applyFill="1" applyBorder="1" applyAlignment="1">
      <alignment horizontal="center"/>
    </xf>
    <xf numFmtId="49" fontId="10" fillId="0" borderId="53" xfId="0" applyNumberFormat="1" applyFont="1" applyFill="1" applyBorder="1" applyAlignment="1">
      <alignment horizontal="center"/>
    </xf>
    <xf numFmtId="0" fontId="0" fillId="38" borderId="22" xfId="0" applyFont="1" applyFill="1" applyBorder="1" applyAlignment="1">
      <alignment horizontal="center"/>
    </xf>
    <xf numFmtId="0" fontId="3" fillId="37" borderId="78" xfId="0" applyFont="1" applyFill="1" applyBorder="1" applyAlignment="1">
      <alignment horizontal="center"/>
    </xf>
    <xf numFmtId="0" fontId="9" fillId="37" borderId="87" xfId="0" applyFont="1" applyFill="1" applyBorder="1" applyAlignment="1">
      <alignment horizontal="center"/>
    </xf>
    <xf numFmtId="0" fontId="0" fillId="34" borderId="102" xfId="0" applyFill="1" applyBorder="1" applyAlignment="1">
      <alignment horizontal="center"/>
    </xf>
    <xf numFmtId="0" fontId="0" fillId="34" borderId="103" xfId="0" applyFill="1" applyBorder="1" applyAlignment="1">
      <alignment horizontal="center"/>
    </xf>
    <xf numFmtId="0" fontId="2" fillId="34" borderId="103" xfId="0" applyFont="1" applyFill="1" applyBorder="1" applyAlignment="1">
      <alignment horizontal="center"/>
    </xf>
    <xf numFmtId="0" fontId="0" fillId="34" borderId="104" xfId="0" applyFill="1" applyBorder="1" applyAlignment="1">
      <alignment horizontal="center"/>
    </xf>
    <xf numFmtId="0" fontId="10" fillId="36" borderId="105" xfId="0" applyFont="1" applyFill="1" applyBorder="1" applyAlignment="1">
      <alignment horizontal="center"/>
    </xf>
    <xf numFmtId="0" fontId="13" fillId="36" borderId="106" xfId="0" applyFont="1" applyFill="1" applyBorder="1" applyAlignment="1">
      <alignment horizontal="center"/>
    </xf>
    <xf numFmtId="0" fontId="10" fillId="36" borderId="107" xfId="0" applyFont="1" applyFill="1" applyBorder="1" applyAlignment="1">
      <alignment horizontal="center"/>
    </xf>
    <xf numFmtId="0" fontId="13" fillId="36" borderId="108" xfId="0" applyFont="1" applyFill="1" applyBorder="1" applyAlignment="1">
      <alignment horizontal="center"/>
    </xf>
    <xf numFmtId="0" fontId="10" fillId="36" borderId="109" xfId="0" applyFont="1" applyFill="1" applyBorder="1" applyAlignment="1">
      <alignment horizontal="center"/>
    </xf>
    <xf numFmtId="0" fontId="13" fillId="36" borderId="110" xfId="0" applyFont="1" applyFill="1" applyBorder="1" applyAlignment="1">
      <alignment horizontal="center"/>
    </xf>
    <xf numFmtId="0" fontId="10" fillId="36" borderId="111" xfId="0" applyFont="1" applyFill="1" applyBorder="1" applyAlignment="1">
      <alignment horizontal="center"/>
    </xf>
    <xf numFmtId="0" fontId="13" fillId="36" borderId="112" xfId="0" applyFont="1" applyFill="1" applyBorder="1" applyAlignment="1">
      <alignment horizontal="center"/>
    </xf>
    <xf numFmtId="0" fontId="3" fillId="34" borderId="113" xfId="0" applyFont="1" applyFill="1" applyBorder="1" applyAlignment="1">
      <alignment horizontal="center"/>
    </xf>
    <xf numFmtId="0" fontId="52" fillId="34" borderId="114" xfId="0" applyFont="1" applyFill="1" applyBorder="1" applyAlignment="1">
      <alignment horizontal="center"/>
    </xf>
    <xf numFmtId="0" fontId="3" fillId="34" borderId="114" xfId="0" applyFont="1" applyFill="1" applyBorder="1" applyAlignment="1">
      <alignment horizontal="center"/>
    </xf>
    <xf numFmtId="0" fontId="53" fillId="34" borderId="114" xfId="0" applyFont="1" applyFill="1" applyBorder="1" applyAlignment="1">
      <alignment horizontal="center"/>
    </xf>
    <xf numFmtId="0" fontId="9" fillId="34" borderId="114" xfId="0" applyFont="1" applyFill="1" applyBorder="1" applyAlignment="1">
      <alignment horizontal="center"/>
    </xf>
    <xf numFmtId="0" fontId="3" fillId="34" borderId="115" xfId="0" applyFont="1" applyFill="1" applyBorder="1" applyAlignment="1">
      <alignment horizontal="center"/>
    </xf>
    <xf numFmtId="0" fontId="3" fillId="34" borderId="116" xfId="0" applyFont="1" applyFill="1" applyBorder="1" applyAlignment="1">
      <alignment horizontal="center"/>
    </xf>
    <xf numFmtId="0" fontId="3" fillId="38" borderId="59" xfId="0" applyFont="1" applyFill="1" applyBorder="1" applyAlignment="1">
      <alignment horizontal="center"/>
    </xf>
    <xf numFmtId="0" fontId="52" fillId="34" borderId="113" xfId="0" applyFont="1" applyFill="1" applyBorder="1" applyAlignment="1">
      <alignment horizontal="center"/>
    </xf>
    <xf numFmtId="0" fontId="52" fillId="34" borderId="115" xfId="0" applyFont="1" applyFill="1" applyBorder="1" applyAlignment="1">
      <alignment horizontal="center"/>
    </xf>
    <xf numFmtId="0" fontId="3" fillId="34" borderId="117" xfId="0" applyFont="1" applyFill="1" applyBorder="1" applyAlignment="1">
      <alignment horizontal="center"/>
    </xf>
    <xf numFmtId="0" fontId="0" fillId="34" borderId="118" xfId="0" applyFill="1" applyBorder="1" applyAlignment="1">
      <alignment horizontal="center"/>
    </xf>
    <xf numFmtId="0" fontId="58" fillId="39" borderId="22" xfId="0" applyFont="1" applyFill="1" applyBorder="1" applyAlignment="1">
      <alignment horizontal="center"/>
    </xf>
    <xf numFmtId="0" fontId="51" fillId="39" borderId="118" xfId="0" applyFont="1" applyFill="1" applyBorder="1" applyAlignment="1">
      <alignment horizontal="center"/>
    </xf>
    <xf numFmtId="0" fontId="58" fillId="39" borderId="76" xfId="0" applyFont="1" applyFill="1" applyBorder="1" applyAlignment="1">
      <alignment horizontal="center"/>
    </xf>
    <xf numFmtId="0" fontId="58" fillId="34" borderId="22" xfId="0" applyFont="1" applyFill="1" applyBorder="1" applyAlignment="1">
      <alignment horizontal="center"/>
    </xf>
    <xf numFmtId="0" fontId="0" fillId="34" borderId="119" xfId="0" applyFill="1" applyBorder="1" applyAlignment="1">
      <alignment horizontal="center"/>
    </xf>
    <xf numFmtId="0" fontId="56" fillId="34" borderId="22" xfId="0" applyFont="1" applyFill="1" applyBorder="1" applyAlignment="1">
      <alignment horizontal="center"/>
    </xf>
    <xf numFmtId="0" fontId="0" fillId="34" borderId="120" xfId="0" applyFill="1" applyBorder="1" applyAlignment="1">
      <alignment horizontal="center"/>
    </xf>
    <xf numFmtId="0" fontId="9" fillId="37" borderId="88" xfId="0" applyFont="1" applyFill="1" applyBorder="1" applyAlignment="1">
      <alignment horizontal="center"/>
    </xf>
    <xf numFmtId="0" fontId="53" fillId="38" borderId="59" xfId="0" applyFont="1" applyFill="1" applyBorder="1" applyAlignment="1">
      <alignment horizontal="center"/>
    </xf>
    <xf numFmtId="0" fontId="3" fillId="38" borderId="87" xfId="0" applyFont="1" applyFill="1" applyBorder="1" applyAlignment="1">
      <alignment horizontal="center"/>
    </xf>
    <xf numFmtId="0" fontId="51" fillId="39" borderId="91" xfId="0" applyFont="1" applyFill="1" applyBorder="1" applyAlignment="1">
      <alignment horizontal="center"/>
    </xf>
    <xf numFmtId="0" fontId="0" fillId="38" borderId="118" xfId="0" applyFont="1" applyFill="1" applyBorder="1" applyAlignment="1">
      <alignment horizontal="center"/>
    </xf>
    <xf numFmtId="0" fontId="0" fillId="38" borderId="92" xfId="0" applyFill="1" applyBorder="1" applyAlignment="1">
      <alignment horizontal="center"/>
    </xf>
    <xf numFmtId="0" fontId="51" fillId="34" borderId="92" xfId="0" applyFont="1" applyFill="1" applyBorder="1" applyAlignment="1">
      <alignment horizontal="center"/>
    </xf>
    <xf numFmtId="0" fontId="54" fillId="40" borderId="118" xfId="0" applyFont="1" applyFill="1" applyBorder="1" applyAlignment="1">
      <alignment horizontal="center"/>
    </xf>
    <xf numFmtId="0" fontId="51" fillId="34" borderId="118" xfId="0" applyFont="1" applyFill="1" applyBorder="1" applyAlignment="1">
      <alignment horizontal="center"/>
    </xf>
    <xf numFmtId="0" fontId="51" fillId="39" borderId="121" xfId="0" applyFont="1" applyFill="1" applyBorder="1" applyAlignment="1">
      <alignment horizontal="center"/>
    </xf>
    <xf numFmtId="0" fontId="51" fillId="34" borderId="122" xfId="0" applyFont="1" applyFill="1" applyBorder="1" applyAlignment="1">
      <alignment horizontal="center"/>
    </xf>
    <xf numFmtId="0" fontId="55" fillId="38" borderId="22" xfId="0" applyFont="1" applyFill="1" applyBorder="1" applyAlignment="1">
      <alignment horizontal="center"/>
    </xf>
    <xf numFmtId="0" fontId="10" fillId="34" borderId="87" xfId="0" applyFont="1" applyFill="1" applyBorder="1" applyAlignment="1">
      <alignment horizontal="center"/>
    </xf>
    <xf numFmtId="0" fontId="9" fillId="34" borderId="115" xfId="0" applyFont="1" applyFill="1" applyBorder="1" applyAlignment="1">
      <alignment horizontal="center"/>
    </xf>
    <xf numFmtId="0" fontId="52" fillId="37" borderId="60" xfId="0" applyFont="1" applyFill="1" applyBorder="1" applyAlignment="1">
      <alignment horizontal="center"/>
    </xf>
    <xf numFmtId="0" fontId="53" fillId="38" borderId="88" xfId="0" applyFont="1" applyFill="1" applyBorder="1" applyAlignment="1">
      <alignment horizontal="center"/>
    </xf>
    <xf numFmtId="0" fontId="53" fillId="38" borderId="98" xfId="0" applyFont="1" applyFill="1" applyBorder="1" applyAlignment="1">
      <alignment horizontal="center"/>
    </xf>
    <xf numFmtId="0" fontId="53" fillId="34" borderId="88" xfId="0" applyFont="1" applyFill="1" applyBorder="1" applyAlignment="1">
      <alignment horizontal="center"/>
    </xf>
    <xf numFmtId="0" fontId="51" fillId="39" borderId="80" xfId="0" applyFont="1" applyFill="1" applyBorder="1" applyAlignment="1">
      <alignment horizontal="center"/>
    </xf>
    <xf numFmtId="0" fontId="3" fillId="38" borderId="86" xfId="0" applyFont="1" applyFill="1" applyBorder="1" applyAlignment="1">
      <alignment horizontal="center"/>
    </xf>
    <xf numFmtId="0" fontId="9" fillId="38" borderId="59" xfId="0" applyFont="1" applyFill="1" applyBorder="1" applyAlignment="1">
      <alignment horizontal="center"/>
    </xf>
    <xf numFmtId="0" fontId="52" fillId="34" borderId="101" xfId="0" applyFont="1" applyFill="1" applyBorder="1" applyAlignment="1">
      <alignment horizontal="center"/>
    </xf>
    <xf numFmtId="0" fontId="53" fillId="37" borderId="66" xfId="0" applyFont="1" applyFill="1" applyBorder="1" applyAlignment="1">
      <alignment horizontal="center"/>
    </xf>
    <xf numFmtId="0" fontId="52" fillId="34" borderId="89" xfId="0" applyFont="1" applyFill="1" applyBorder="1" applyAlignment="1">
      <alignment horizontal="center"/>
    </xf>
    <xf numFmtId="0" fontId="3" fillId="37" borderId="50" xfId="0" applyFont="1" applyFill="1" applyBorder="1" applyAlignment="1">
      <alignment horizontal="center"/>
    </xf>
    <xf numFmtId="0" fontId="3" fillId="37" borderId="89" xfId="0" applyFont="1" applyFill="1" applyBorder="1" applyAlignment="1">
      <alignment horizontal="center"/>
    </xf>
    <xf numFmtId="0" fontId="3" fillId="0" borderId="64" xfId="0" applyFont="1" applyBorder="1" applyAlignment="1">
      <alignment/>
    </xf>
    <xf numFmtId="0" fontId="0" fillId="0" borderId="64" xfId="0" applyBorder="1" applyAlignment="1">
      <alignment/>
    </xf>
    <xf numFmtId="0" fontId="0" fillId="0" borderId="123" xfId="0" applyBorder="1" applyAlignment="1">
      <alignment/>
    </xf>
    <xf numFmtId="0" fontId="3" fillId="0" borderId="63" xfId="0" applyFont="1" applyBorder="1" applyAlignment="1">
      <alignment/>
    </xf>
    <xf numFmtId="0" fontId="0" fillId="0" borderId="63" xfId="0" applyBorder="1" applyAlignment="1">
      <alignment/>
    </xf>
    <xf numFmtId="0" fontId="0" fillId="0" borderId="124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7" fillId="33" borderId="125" xfId="0" applyFont="1" applyFill="1" applyBorder="1" applyAlignment="1">
      <alignment horizontal="center" vertical="center" wrapText="1"/>
    </xf>
    <xf numFmtId="0" fontId="0" fillId="0" borderId="61" xfId="0" applyBorder="1" applyAlignment="1">
      <alignment/>
    </xf>
    <xf numFmtId="0" fontId="7" fillId="0" borderId="126" xfId="0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3" fillId="0" borderId="63" xfId="0" applyFont="1" applyFill="1" applyBorder="1" applyAlignment="1">
      <alignment horizontal="left" vertical="center"/>
    </xf>
    <xf numFmtId="0" fontId="0" fillId="0" borderId="63" xfId="0" applyFill="1" applyBorder="1" applyAlignment="1">
      <alignment horizontal="left" vertical="center"/>
    </xf>
    <xf numFmtId="0" fontId="0" fillId="0" borderId="124" xfId="0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64" xfId="0" applyFont="1" applyFill="1" applyBorder="1" applyAlignment="1">
      <alignment/>
    </xf>
    <xf numFmtId="0" fontId="0" fillId="0" borderId="64" xfId="0" applyFill="1" applyBorder="1" applyAlignment="1">
      <alignment/>
    </xf>
    <xf numFmtId="0" fontId="0" fillId="0" borderId="123" xfId="0" applyFill="1" applyBorder="1" applyAlignment="1">
      <alignment/>
    </xf>
    <xf numFmtId="0" fontId="3" fillId="0" borderId="61" xfId="0" applyFont="1" applyFill="1" applyBorder="1" applyAlignment="1">
      <alignment horizontal="center" vertical="center"/>
    </xf>
    <xf numFmtId="0" fontId="3" fillId="0" borderId="128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A1">
      <selection activeCell="AL14" sqref="AL14"/>
    </sheetView>
  </sheetViews>
  <sheetFormatPr defaultColWidth="9.140625" defaultRowHeight="12.75"/>
  <cols>
    <col min="1" max="1" width="37.8515625" style="7" customWidth="1"/>
    <col min="2" max="30" width="2.8515625" style="0" customWidth="1"/>
    <col min="31" max="31" width="2.8515625" style="7" customWidth="1"/>
    <col min="32" max="32" width="4.140625" style="7" customWidth="1"/>
    <col min="33" max="33" width="3.57421875" style="7" customWidth="1"/>
    <col min="34" max="34" width="7.00390625" style="7" customWidth="1"/>
    <col min="35" max="35" width="9.140625" style="7" customWidth="1"/>
  </cols>
  <sheetData>
    <row r="1" spans="1:34" ht="12.75">
      <c r="A1" s="1" t="s">
        <v>86</v>
      </c>
      <c r="P1" s="2"/>
      <c r="AE1" s="3"/>
      <c r="AF1" s="4"/>
      <c r="AG1" s="5"/>
      <c r="AH1" s="6"/>
    </row>
    <row r="2" spans="1:34" ht="12.75">
      <c r="A2" s="1" t="s">
        <v>85</v>
      </c>
      <c r="P2" s="2"/>
      <c r="AE2" s="3"/>
      <c r="AF2" s="4"/>
      <c r="AG2" s="5"/>
      <c r="AH2" s="6"/>
    </row>
    <row r="3" spans="1:34" s="15" customFormat="1" ht="13.5" customHeight="1" thickBot="1">
      <c r="A3" s="8" t="s">
        <v>71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10" t="s">
        <v>14</v>
      </c>
      <c r="Q3" s="9" t="s">
        <v>15</v>
      </c>
      <c r="R3" s="9" t="s">
        <v>16</v>
      </c>
      <c r="S3" s="9" t="s">
        <v>17</v>
      </c>
      <c r="T3" s="9" t="s">
        <v>18</v>
      </c>
      <c r="U3" s="9" t="s">
        <v>19</v>
      </c>
      <c r="V3" s="9" t="s">
        <v>20</v>
      </c>
      <c r="W3" s="9" t="s">
        <v>21</v>
      </c>
      <c r="X3" s="9" t="s">
        <v>22</v>
      </c>
      <c r="Y3" s="9" t="s">
        <v>23</v>
      </c>
      <c r="Z3" s="9" t="s">
        <v>24</v>
      </c>
      <c r="AA3" s="9" t="s">
        <v>25</v>
      </c>
      <c r="AB3" s="9" t="s">
        <v>26</v>
      </c>
      <c r="AC3" s="9" t="s">
        <v>27</v>
      </c>
      <c r="AD3" s="9" t="s">
        <v>28</v>
      </c>
      <c r="AE3" s="11" t="s">
        <v>29</v>
      </c>
      <c r="AF3" s="12" t="s">
        <v>30</v>
      </c>
      <c r="AG3" s="13" t="s">
        <v>31</v>
      </c>
      <c r="AH3" s="14" t="s">
        <v>32</v>
      </c>
    </row>
    <row r="4" spans="1:34" s="15" customFormat="1" ht="13.5" customHeight="1" thickTop="1">
      <c r="A4" s="254" t="s">
        <v>79</v>
      </c>
      <c r="B4" s="255"/>
      <c r="C4" s="256"/>
      <c r="D4" s="256"/>
      <c r="E4" s="256"/>
      <c r="F4" s="256"/>
      <c r="G4" s="256"/>
      <c r="H4" s="257" t="s">
        <v>33</v>
      </c>
      <c r="I4" s="256"/>
      <c r="J4" s="257" t="s">
        <v>33</v>
      </c>
      <c r="K4" s="256"/>
      <c r="L4" s="257" t="s">
        <v>33</v>
      </c>
      <c r="M4" s="256"/>
      <c r="N4" s="256"/>
      <c r="O4" s="256"/>
      <c r="P4" s="258"/>
      <c r="Q4" s="338" t="s">
        <v>33</v>
      </c>
      <c r="R4" s="256"/>
      <c r="S4" s="256"/>
      <c r="T4" s="257" t="s">
        <v>33</v>
      </c>
      <c r="U4" s="340" t="s">
        <v>34</v>
      </c>
      <c r="V4" s="256"/>
      <c r="W4" s="304"/>
      <c r="X4" s="256"/>
      <c r="Y4" s="257" t="s">
        <v>33</v>
      </c>
      <c r="Z4" s="256"/>
      <c r="AA4" s="257" t="s">
        <v>33</v>
      </c>
      <c r="AB4" s="257" t="s">
        <v>33</v>
      </c>
      <c r="AC4" s="341"/>
      <c r="AD4" s="256"/>
      <c r="AE4" s="259"/>
      <c r="AF4" s="16">
        <f>COUNTIF(B4:AE4,"S")</f>
        <v>8</v>
      </c>
      <c r="AG4" s="17">
        <f>COUNTIF(B4:AE4,"P")</f>
        <v>0</v>
      </c>
      <c r="AH4" s="18">
        <f>COUNTIF(B4:AE4,"E")</f>
        <v>1</v>
      </c>
    </row>
    <row r="5" spans="1:34" s="15" customFormat="1" ht="13.5" customHeight="1">
      <c r="A5" s="281" t="s">
        <v>99</v>
      </c>
      <c r="B5" s="20"/>
      <c r="C5" s="343"/>
      <c r="D5" s="327"/>
      <c r="E5" s="327"/>
      <c r="F5" s="329" t="s">
        <v>33</v>
      </c>
      <c r="G5" s="329" t="s">
        <v>33</v>
      </c>
      <c r="H5" s="327"/>
      <c r="I5" s="342" t="s">
        <v>74</v>
      </c>
      <c r="J5" s="339" t="s">
        <v>34</v>
      </c>
      <c r="K5" s="339" t="s">
        <v>34</v>
      </c>
      <c r="L5" s="339" t="s">
        <v>34</v>
      </c>
      <c r="M5" s="327"/>
      <c r="N5" s="327"/>
      <c r="O5" s="327"/>
      <c r="P5" s="344" t="s">
        <v>33</v>
      </c>
      <c r="Q5" s="345"/>
      <c r="R5" s="329" t="s">
        <v>33</v>
      </c>
      <c r="S5" s="327"/>
      <c r="T5" s="343"/>
      <c r="U5" s="329" t="s">
        <v>33</v>
      </c>
      <c r="V5" s="339" t="s">
        <v>34</v>
      </c>
      <c r="W5" s="332"/>
      <c r="X5" s="343"/>
      <c r="Y5" s="329" t="s">
        <v>33</v>
      </c>
      <c r="Z5" s="327"/>
      <c r="AA5" s="327"/>
      <c r="AB5" s="329" t="s">
        <v>33</v>
      </c>
      <c r="AC5" s="329" t="s">
        <v>33</v>
      </c>
      <c r="AD5" s="327"/>
      <c r="AE5" s="334"/>
      <c r="AF5" s="16">
        <f>COUNTIF(B5:AE5,"S")</f>
        <v>8</v>
      </c>
      <c r="AG5" s="17">
        <f>COUNTIF(B5:AE5,"P")</f>
        <v>1</v>
      </c>
      <c r="AH5" s="18">
        <f>COUNTIF(B5:AE5,"E")</f>
        <v>4</v>
      </c>
    </row>
    <row r="6" spans="1:34" ht="12.75" customHeight="1">
      <c r="A6" s="281" t="s">
        <v>91</v>
      </c>
      <c r="B6" s="20"/>
      <c r="C6" s="24"/>
      <c r="D6" s="24"/>
      <c r="E6" s="24"/>
      <c r="F6" s="24"/>
      <c r="G6" s="24"/>
      <c r="H6" s="223" t="s">
        <v>33</v>
      </c>
      <c r="I6" s="24"/>
      <c r="J6" s="223" t="s">
        <v>33</v>
      </c>
      <c r="K6" s="223" t="s">
        <v>33</v>
      </c>
      <c r="L6" s="223" t="s">
        <v>33</v>
      </c>
      <c r="M6" s="24"/>
      <c r="N6" s="23"/>
      <c r="O6" s="24"/>
      <c r="P6" s="167"/>
      <c r="Q6" s="165"/>
      <c r="R6" s="223" t="s">
        <v>33</v>
      </c>
      <c r="S6" s="301" t="s">
        <v>34</v>
      </c>
      <c r="T6" s="24"/>
      <c r="U6" s="223" t="s">
        <v>33</v>
      </c>
      <c r="V6" s="24"/>
      <c r="W6" s="305"/>
      <c r="X6" s="24"/>
      <c r="Y6" s="24"/>
      <c r="Z6" s="24"/>
      <c r="AA6" s="223" t="s">
        <v>33</v>
      </c>
      <c r="AB6" s="24"/>
      <c r="AC6" s="238" t="s">
        <v>74</v>
      </c>
      <c r="AD6" s="346" t="s">
        <v>34</v>
      </c>
      <c r="AE6" s="196"/>
      <c r="AF6" s="16">
        <f>COUNTIF(B6:AE6,"S")</f>
        <v>7</v>
      </c>
      <c r="AG6" s="17">
        <f>COUNTIF(B6:AE6,"P")</f>
        <v>1</v>
      </c>
      <c r="AH6" s="18">
        <f>COUNTIF(B6:AE6,"E")</f>
        <v>2</v>
      </c>
    </row>
    <row r="7" spans="1:34" ht="12.75" customHeight="1">
      <c r="A7" s="280" t="s">
        <v>73</v>
      </c>
      <c r="B7" s="283" t="s">
        <v>33</v>
      </c>
      <c r="C7" s="241"/>
      <c r="D7" s="241"/>
      <c r="E7" s="241"/>
      <c r="F7" s="241"/>
      <c r="G7" s="328" t="s">
        <v>33</v>
      </c>
      <c r="H7" s="328" t="s">
        <v>33</v>
      </c>
      <c r="I7" s="241"/>
      <c r="J7" s="241"/>
      <c r="K7" s="241"/>
      <c r="L7" s="241"/>
      <c r="M7" s="241"/>
      <c r="N7" s="241"/>
      <c r="O7" s="21"/>
      <c r="P7" s="330" t="s">
        <v>33</v>
      </c>
      <c r="Q7" s="243"/>
      <c r="R7" s="328" t="s">
        <v>33</v>
      </c>
      <c r="S7" s="253" t="s">
        <v>34</v>
      </c>
      <c r="T7" s="241"/>
      <c r="U7" s="331"/>
      <c r="V7" s="241"/>
      <c r="W7" s="306"/>
      <c r="X7" s="241"/>
      <c r="Y7" s="241"/>
      <c r="Z7" s="241"/>
      <c r="AA7" s="333"/>
      <c r="AB7" s="241"/>
      <c r="AC7" s="241"/>
      <c r="AD7" s="241"/>
      <c r="AE7" s="244"/>
      <c r="AF7" s="16">
        <f>COUNTIF(B7:AE7,"S")</f>
        <v>5</v>
      </c>
      <c r="AG7" s="17">
        <f>COUNTIF(B7:AE7,"P")</f>
        <v>0</v>
      </c>
      <c r="AH7" s="18">
        <f>COUNTIF(B7:AE7,"E")</f>
        <v>1</v>
      </c>
    </row>
    <row r="8" spans="1:34" ht="12.75" customHeight="1">
      <c r="A8" s="281" t="s">
        <v>94</v>
      </c>
      <c r="B8" s="20"/>
      <c r="C8" s="24"/>
      <c r="D8" s="24"/>
      <c r="E8" s="24"/>
      <c r="F8" s="24"/>
      <c r="G8" s="24"/>
      <c r="H8" s="24"/>
      <c r="I8" s="223" t="s">
        <v>33</v>
      </c>
      <c r="J8" s="223" t="s">
        <v>33</v>
      </c>
      <c r="K8" s="24"/>
      <c r="L8" s="223" t="s">
        <v>33</v>
      </c>
      <c r="M8" s="24"/>
      <c r="N8" s="23"/>
      <c r="O8" s="24"/>
      <c r="P8" s="200"/>
      <c r="Q8" s="165"/>
      <c r="R8" s="24"/>
      <c r="S8" s="24"/>
      <c r="T8" s="24"/>
      <c r="U8" s="223" t="s">
        <v>33</v>
      </c>
      <c r="V8" s="24"/>
      <c r="W8" s="305"/>
      <c r="X8" s="223" t="s">
        <v>33</v>
      </c>
      <c r="Y8" s="301" t="s">
        <v>34</v>
      </c>
      <c r="Z8" s="24"/>
      <c r="AA8" s="24"/>
      <c r="AB8" s="24"/>
      <c r="AC8" s="24"/>
      <c r="AD8" s="23"/>
      <c r="AE8" s="196"/>
      <c r="AF8" s="16">
        <f>COUNTIF(B8:AE8,"S")</f>
        <v>5</v>
      </c>
      <c r="AG8" s="17">
        <f>COUNTIF(B8:AE8,"P")</f>
        <v>0</v>
      </c>
      <c r="AH8" s="18">
        <f>COUNTIF(B8:AE8,"E")</f>
        <v>1</v>
      </c>
    </row>
    <row r="9" spans="1:34" ht="12.75" customHeight="1">
      <c r="A9" s="281" t="s">
        <v>77</v>
      </c>
      <c r="B9" s="165"/>
      <c r="C9" s="24"/>
      <c r="D9" s="24"/>
      <c r="E9" s="24"/>
      <c r="F9" s="23"/>
      <c r="G9" s="24"/>
      <c r="H9" s="24"/>
      <c r="I9" s="24"/>
      <c r="J9" s="24"/>
      <c r="K9" s="23"/>
      <c r="L9" s="24"/>
      <c r="M9" s="24"/>
      <c r="N9" s="223" t="s">
        <v>33</v>
      </c>
      <c r="O9" s="24"/>
      <c r="P9" s="167"/>
      <c r="Q9" s="165"/>
      <c r="R9" s="24"/>
      <c r="S9" s="24"/>
      <c r="T9" s="24"/>
      <c r="U9" s="24"/>
      <c r="V9" s="223" t="s">
        <v>33</v>
      </c>
      <c r="W9" s="305"/>
      <c r="X9" s="24"/>
      <c r="Y9" s="24"/>
      <c r="Z9" s="223" t="s">
        <v>33</v>
      </c>
      <c r="AA9" s="24"/>
      <c r="AB9" s="223" t="s">
        <v>33</v>
      </c>
      <c r="AC9" s="24"/>
      <c r="AD9" s="24"/>
      <c r="AE9" s="196"/>
      <c r="AF9" s="16">
        <f aca="true" t="shared" si="0" ref="AF9:AF15">COUNTIF(B9:AE9,"S")</f>
        <v>4</v>
      </c>
      <c r="AG9" s="17">
        <f aca="true" t="shared" si="1" ref="AG9:AG15">COUNTIF(B9:AE9,"P")</f>
        <v>0</v>
      </c>
      <c r="AH9" s="18">
        <f aca="true" t="shared" si="2" ref="AH9:AH15">COUNTIF(B9:AE9,"E")</f>
        <v>0</v>
      </c>
    </row>
    <row r="10" spans="1:34" ht="12.75" customHeight="1">
      <c r="A10" s="281" t="s">
        <v>98</v>
      </c>
      <c r="B10" s="20"/>
      <c r="C10" s="24"/>
      <c r="D10" s="24"/>
      <c r="E10" s="223" t="s">
        <v>33</v>
      </c>
      <c r="F10" s="223" t="s">
        <v>33</v>
      </c>
      <c r="G10" s="223" t="s">
        <v>33</v>
      </c>
      <c r="H10" s="24"/>
      <c r="I10" s="24"/>
      <c r="J10" s="24"/>
      <c r="K10" s="24"/>
      <c r="L10" s="24"/>
      <c r="M10" s="24"/>
      <c r="N10" s="24"/>
      <c r="O10" s="24"/>
      <c r="P10" s="167"/>
      <c r="Q10" s="165"/>
      <c r="R10" s="24"/>
      <c r="S10" s="24"/>
      <c r="T10" s="24"/>
      <c r="U10" s="21"/>
      <c r="V10" s="21"/>
      <c r="W10" s="305"/>
      <c r="X10" s="24"/>
      <c r="Y10" s="24"/>
      <c r="Z10" s="24"/>
      <c r="AA10" s="24"/>
      <c r="AB10" s="24"/>
      <c r="AC10" s="24"/>
      <c r="AD10" s="24"/>
      <c r="AE10" s="196"/>
      <c r="AF10" s="16">
        <f t="shared" si="0"/>
        <v>3</v>
      </c>
      <c r="AG10" s="17">
        <f t="shared" si="1"/>
        <v>0</v>
      </c>
      <c r="AH10" s="18">
        <f t="shared" si="2"/>
        <v>0</v>
      </c>
    </row>
    <row r="11" spans="1:34" ht="12.75" customHeight="1">
      <c r="A11" s="282" t="s">
        <v>78</v>
      </c>
      <c r="B11" s="20"/>
      <c r="C11" s="24"/>
      <c r="D11" s="24"/>
      <c r="E11" s="166"/>
      <c r="F11" s="24"/>
      <c r="G11" s="24"/>
      <c r="H11" s="23"/>
      <c r="I11" s="24"/>
      <c r="J11" s="223" t="s">
        <v>33</v>
      </c>
      <c r="K11" s="24"/>
      <c r="L11" s="223" t="s">
        <v>33</v>
      </c>
      <c r="M11" s="24"/>
      <c r="N11" s="223" t="s">
        <v>33</v>
      </c>
      <c r="O11" s="23"/>
      <c r="P11" s="167"/>
      <c r="Q11" s="165"/>
      <c r="R11" s="24"/>
      <c r="S11" s="24"/>
      <c r="T11" s="24"/>
      <c r="U11" s="24"/>
      <c r="V11" s="24"/>
      <c r="W11" s="305"/>
      <c r="X11" s="24"/>
      <c r="Y11" s="24"/>
      <c r="Z11" s="24"/>
      <c r="AA11" s="24"/>
      <c r="AB11" s="24"/>
      <c r="AC11" s="24"/>
      <c r="AD11" s="24"/>
      <c r="AE11" s="196"/>
      <c r="AF11" s="16">
        <f t="shared" si="0"/>
        <v>3</v>
      </c>
      <c r="AG11" s="17">
        <f t="shared" si="1"/>
        <v>0</v>
      </c>
      <c r="AH11" s="18">
        <f t="shared" si="2"/>
        <v>0</v>
      </c>
    </row>
    <row r="12" spans="1:34" ht="12.75" customHeight="1">
      <c r="A12" s="281" t="s">
        <v>92</v>
      </c>
      <c r="B12" s="165"/>
      <c r="C12" s="24"/>
      <c r="D12" s="24"/>
      <c r="E12" s="24"/>
      <c r="F12" s="24"/>
      <c r="G12" s="166"/>
      <c r="H12" s="223" t="s">
        <v>33</v>
      </c>
      <c r="I12" s="164"/>
      <c r="J12" s="164"/>
      <c r="K12" s="164"/>
      <c r="L12" s="24"/>
      <c r="M12" s="223" t="s">
        <v>33</v>
      </c>
      <c r="N12" s="24"/>
      <c r="O12" s="24"/>
      <c r="P12" s="198"/>
      <c r="Q12" s="278" t="s">
        <v>33</v>
      </c>
      <c r="R12" s="24"/>
      <c r="S12" s="24"/>
      <c r="T12" s="24"/>
      <c r="U12" s="24"/>
      <c r="V12" s="24"/>
      <c r="W12" s="305"/>
      <c r="X12" s="24"/>
      <c r="Y12" s="24"/>
      <c r="Z12" s="24"/>
      <c r="AA12" s="24"/>
      <c r="AB12" s="24"/>
      <c r="AC12" s="24"/>
      <c r="AD12" s="24"/>
      <c r="AE12" s="196"/>
      <c r="AF12" s="16">
        <f t="shared" si="0"/>
        <v>3</v>
      </c>
      <c r="AG12" s="17">
        <f t="shared" si="1"/>
        <v>0</v>
      </c>
      <c r="AH12" s="18">
        <f t="shared" si="2"/>
        <v>0</v>
      </c>
    </row>
    <row r="13" spans="1:34" ht="12.75" customHeight="1">
      <c r="A13" s="281" t="s">
        <v>100</v>
      </c>
      <c r="B13" s="20"/>
      <c r="C13" s="24"/>
      <c r="D13" s="23"/>
      <c r="E13" s="24"/>
      <c r="F13" s="24"/>
      <c r="G13" s="24"/>
      <c r="H13" s="223" t="s">
        <v>33</v>
      </c>
      <c r="I13" s="24"/>
      <c r="J13" s="24"/>
      <c r="K13" s="24"/>
      <c r="L13" s="223" t="s">
        <v>33</v>
      </c>
      <c r="M13" s="24"/>
      <c r="N13" s="24"/>
      <c r="O13" s="24"/>
      <c r="P13" s="167"/>
      <c r="Q13" s="22"/>
      <c r="R13" s="24"/>
      <c r="S13" s="21"/>
      <c r="T13" s="197"/>
      <c r="U13" s="24"/>
      <c r="V13" s="24"/>
      <c r="W13" s="305"/>
      <c r="X13" s="24"/>
      <c r="Y13" s="24"/>
      <c r="Z13" s="24"/>
      <c r="AA13" s="24"/>
      <c r="AB13" s="24"/>
      <c r="AC13" s="24"/>
      <c r="AD13" s="24"/>
      <c r="AE13" s="199"/>
      <c r="AF13" s="16">
        <f t="shared" si="0"/>
        <v>2</v>
      </c>
      <c r="AG13" s="17">
        <f t="shared" si="1"/>
        <v>0</v>
      </c>
      <c r="AH13" s="18">
        <f t="shared" si="2"/>
        <v>0</v>
      </c>
    </row>
    <row r="14" spans="1:34" ht="12.75" customHeight="1">
      <c r="A14" s="281" t="s">
        <v>83</v>
      </c>
      <c r="B14" s="20"/>
      <c r="C14" s="21"/>
      <c r="D14" s="24"/>
      <c r="E14" s="24"/>
      <c r="F14" s="24"/>
      <c r="G14" s="223" t="s">
        <v>33</v>
      </c>
      <c r="H14" s="24"/>
      <c r="I14" s="24"/>
      <c r="J14" s="24"/>
      <c r="K14" s="24"/>
      <c r="L14" s="21"/>
      <c r="M14" s="223" t="s">
        <v>33</v>
      </c>
      <c r="N14" s="24"/>
      <c r="O14" s="24"/>
      <c r="P14" s="167"/>
      <c r="Q14" s="22"/>
      <c r="R14" s="24"/>
      <c r="S14" s="24"/>
      <c r="T14" s="21"/>
      <c r="U14" s="24"/>
      <c r="V14" s="24"/>
      <c r="W14" s="305"/>
      <c r="X14" s="24"/>
      <c r="Y14" s="24"/>
      <c r="Z14" s="24"/>
      <c r="AA14" s="24"/>
      <c r="AB14" s="24"/>
      <c r="AC14" s="24"/>
      <c r="AD14" s="24"/>
      <c r="AE14" s="196"/>
      <c r="AF14" s="16">
        <f t="shared" si="0"/>
        <v>2</v>
      </c>
      <c r="AG14" s="17">
        <f t="shared" si="1"/>
        <v>0</v>
      </c>
      <c r="AH14" s="18">
        <f t="shared" si="2"/>
        <v>0</v>
      </c>
    </row>
    <row r="15" spans="1:34" ht="12.75" customHeight="1">
      <c r="A15" s="281" t="s">
        <v>103</v>
      </c>
      <c r="B15" s="20"/>
      <c r="C15" s="24"/>
      <c r="D15" s="277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167"/>
      <c r="Q15" s="278" t="s">
        <v>33</v>
      </c>
      <c r="R15" s="24"/>
      <c r="S15" s="24"/>
      <c r="T15" s="223" t="s">
        <v>33</v>
      </c>
      <c r="U15" s="24"/>
      <c r="V15" s="24"/>
      <c r="W15" s="305"/>
      <c r="X15" s="24"/>
      <c r="Y15" s="24"/>
      <c r="Z15" s="24"/>
      <c r="AA15" s="24"/>
      <c r="AB15" s="24"/>
      <c r="AC15" s="24"/>
      <c r="AD15" s="24"/>
      <c r="AE15" s="196"/>
      <c r="AF15" s="16">
        <f t="shared" si="0"/>
        <v>2</v>
      </c>
      <c r="AG15" s="17">
        <f t="shared" si="1"/>
        <v>0</v>
      </c>
      <c r="AH15" s="18">
        <f t="shared" si="2"/>
        <v>0</v>
      </c>
    </row>
    <row r="16" spans="1:34" ht="12.75" customHeight="1">
      <c r="A16" s="281" t="s">
        <v>106</v>
      </c>
      <c r="B16" s="165"/>
      <c r="C16" s="24"/>
      <c r="D16" s="24"/>
      <c r="E16" s="24"/>
      <c r="F16" s="24"/>
      <c r="G16" s="24"/>
      <c r="H16" s="24"/>
      <c r="I16" s="24"/>
      <c r="J16" s="24"/>
      <c r="K16" s="24"/>
      <c r="L16" s="21"/>
      <c r="M16" s="24"/>
      <c r="N16" s="24"/>
      <c r="O16" s="24"/>
      <c r="P16" s="167"/>
      <c r="Q16" s="165"/>
      <c r="R16" s="24"/>
      <c r="S16" s="223" t="s">
        <v>33</v>
      </c>
      <c r="T16" s="197"/>
      <c r="U16" s="197"/>
      <c r="V16" s="21"/>
      <c r="W16" s="305"/>
      <c r="X16" s="24"/>
      <c r="Y16" s="24"/>
      <c r="Z16" s="24"/>
      <c r="AA16" s="24"/>
      <c r="AB16" s="24"/>
      <c r="AC16" s="24"/>
      <c r="AD16" s="24"/>
      <c r="AE16" s="353" t="s">
        <v>33</v>
      </c>
      <c r="AF16" s="16">
        <f aca="true" t="shared" si="3" ref="AF16:AF26">COUNTIF(B16:AE16,"S")</f>
        <v>2</v>
      </c>
      <c r="AG16" s="17">
        <f aca="true" t="shared" si="4" ref="AG16:AG26">COUNTIF(B16:AE16,"P")</f>
        <v>0</v>
      </c>
      <c r="AH16" s="18">
        <f aca="true" t="shared" si="5" ref="AH16:AH26">COUNTIF(B16:AE16,"E")</f>
        <v>0</v>
      </c>
    </row>
    <row r="17" spans="1:34" ht="12.75" customHeight="1">
      <c r="A17" s="281" t="s">
        <v>76</v>
      </c>
      <c r="B17" s="20"/>
      <c r="C17" s="24"/>
      <c r="D17" s="223" t="s">
        <v>33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167"/>
      <c r="Q17" s="165"/>
      <c r="R17" s="24"/>
      <c r="S17" s="24"/>
      <c r="T17" s="24"/>
      <c r="U17" s="24"/>
      <c r="V17" s="24"/>
      <c r="W17" s="305"/>
      <c r="X17" s="24"/>
      <c r="Y17" s="24"/>
      <c r="Z17" s="24"/>
      <c r="AA17" s="24"/>
      <c r="AB17" s="24"/>
      <c r="AC17" s="24"/>
      <c r="AD17" s="24"/>
      <c r="AE17" s="353" t="s">
        <v>33</v>
      </c>
      <c r="AF17" s="16">
        <f t="shared" si="3"/>
        <v>2</v>
      </c>
      <c r="AG17" s="17">
        <f t="shared" si="4"/>
        <v>0</v>
      </c>
      <c r="AH17" s="18">
        <f t="shared" si="5"/>
        <v>0</v>
      </c>
    </row>
    <row r="18" spans="1:34" ht="12.75" customHeight="1">
      <c r="A18" s="281" t="s">
        <v>82</v>
      </c>
      <c r="B18" s="165"/>
      <c r="C18" s="24"/>
      <c r="D18" s="24"/>
      <c r="E18" s="24"/>
      <c r="F18" s="24"/>
      <c r="G18" s="24"/>
      <c r="H18" s="24"/>
      <c r="I18" s="24"/>
      <c r="J18" s="24"/>
      <c r="K18" s="24"/>
      <c r="L18" s="223" t="s">
        <v>33</v>
      </c>
      <c r="M18" s="24"/>
      <c r="N18" s="24"/>
      <c r="O18" s="24"/>
      <c r="P18" s="167"/>
      <c r="Q18" s="165"/>
      <c r="R18" s="24"/>
      <c r="S18" s="201"/>
      <c r="T18" s="197"/>
      <c r="U18" s="197"/>
      <c r="V18" s="21"/>
      <c r="W18" s="305"/>
      <c r="X18" s="24"/>
      <c r="Y18" s="24"/>
      <c r="Z18" s="24"/>
      <c r="AA18" s="24"/>
      <c r="AB18" s="24"/>
      <c r="AC18" s="24"/>
      <c r="AD18" s="24"/>
      <c r="AE18" s="196"/>
      <c r="AF18" s="16">
        <f t="shared" si="3"/>
        <v>1</v>
      </c>
      <c r="AG18" s="17">
        <f t="shared" si="4"/>
        <v>0</v>
      </c>
      <c r="AH18" s="18">
        <f t="shared" si="5"/>
        <v>0</v>
      </c>
    </row>
    <row r="19" spans="1:34" ht="12.75" customHeight="1">
      <c r="A19" s="281" t="s">
        <v>80</v>
      </c>
      <c r="B19" s="165"/>
      <c r="C19" s="24"/>
      <c r="D19" s="24"/>
      <c r="E19" s="24"/>
      <c r="F19" s="24"/>
      <c r="G19" s="166"/>
      <c r="H19" s="21"/>
      <c r="I19" s="164"/>
      <c r="J19" s="164"/>
      <c r="K19" s="164"/>
      <c r="L19" s="24"/>
      <c r="M19" s="21"/>
      <c r="N19" s="21"/>
      <c r="O19" s="24"/>
      <c r="P19" s="198"/>
      <c r="Q19" s="165"/>
      <c r="R19" s="223" t="s">
        <v>33</v>
      </c>
      <c r="S19" s="24"/>
      <c r="T19" s="24"/>
      <c r="U19" s="24"/>
      <c r="V19" s="24"/>
      <c r="W19" s="305"/>
      <c r="X19" s="24"/>
      <c r="Y19" s="24"/>
      <c r="Z19" s="24"/>
      <c r="AA19" s="24"/>
      <c r="AB19" s="24"/>
      <c r="AC19" s="24"/>
      <c r="AD19" s="24"/>
      <c r="AE19" s="196"/>
      <c r="AF19" s="16">
        <f t="shared" si="3"/>
        <v>1</v>
      </c>
      <c r="AG19" s="17">
        <f t="shared" si="4"/>
        <v>0</v>
      </c>
      <c r="AH19" s="18">
        <f t="shared" si="5"/>
        <v>0</v>
      </c>
    </row>
    <row r="20" spans="1:34" ht="12.75" customHeight="1">
      <c r="A20" s="281" t="s">
        <v>104</v>
      </c>
      <c r="B20" s="165"/>
      <c r="C20" s="24"/>
      <c r="D20" s="24"/>
      <c r="E20" s="24"/>
      <c r="F20" s="24"/>
      <c r="G20" s="166"/>
      <c r="H20" s="21"/>
      <c r="I20" s="164"/>
      <c r="J20" s="164"/>
      <c r="K20" s="164"/>
      <c r="L20" s="24"/>
      <c r="M20" s="21"/>
      <c r="N20" s="223" t="s">
        <v>33</v>
      </c>
      <c r="O20" s="24"/>
      <c r="P20" s="198"/>
      <c r="Q20" s="165"/>
      <c r="R20" s="24"/>
      <c r="S20" s="24"/>
      <c r="T20" s="24"/>
      <c r="U20" s="24"/>
      <c r="V20" s="24"/>
      <c r="W20" s="305"/>
      <c r="X20" s="24"/>
      <c r="Y20" s="24"/>
      <c r="Z20" s="24"/>
      <c r="AA20" s="24"/>
      <c r="AB20" s="24"/>
      <c r="AC20" s="24"/>
      <c r="AD20" s="24"/>
      <c r="AE20" s="196"/>
      <c r="AF20" s="16">
        <f t="shared" si="3"/>
        <v>1</v>
      </c>
      <c r="AG20" s="17">
        <f t="shared" si="4"/>
        <v>0</v>
      </c>
      <c r="AH20" s="18">
        <f t="shared" si="5"/>
        <v>0</v>
      </c>
    </row>
    <row r="21" spans="1:34" ht="12.75" customHeight="1">
      <c r="A21" s="281" t="s">
        <v>101</v>
      </c>
      <c r="B21" s="165"/>
      <c r="C21" s="24"/>
      <c r="D21" s="24"/>
      <c r="E21" s="24"/>
      <c r="F21" s="24"/>
      <c r="G21" s="24"/>
      <c r="H21" s="24"/>
      <c r="I21" s="24"/>
      <c r="J21" s="24"/>
      <c r="K21" s="24"/>
      <c r="L21" s="21"/>
      <c r="M21" s="24"/>
      <c r="N21" s="24"/>
      <c r="O21" s="24"/>
      <c r="P21" s="167"/>
      <c r="Q21" s="165"/>
      <c r="R21" s="24"/>
      <c r="S21" s="223"/>
      <c r="T21" s="197"/>
      <c r="U21" s="197"/>
      <c r="V21" s="21"/>
      <c r="W21" s="305"/>
      <c r="X21" s="24"/>
      <c r="Y21" s="24"/>
      <c r="Z21" s="24"/>
      <c r="AA21" s="24"/>
      <c r="AB21" s="24"/>
      <c r="AC21" s="24"/>
      <c r="AD21" s="24"/>
      <c r="AE21" s="353" t="s">
        <v>33</v>
      </c>
      <c r="AF21" s="16">
        <f t="shared" si="3"/>
        <v>1</v>
      </c>
      <c r="AG21" s="17">
        <f t="shared" si="4"/>
        <v>0</v>
      </c>
      <c r="AH21" s="18">
        <f t="shared" si="5"/>
        <v>0</v>
      </c>
    </row>
    <row r="22" spans="1:34" ht="12.75" customHeight="1">
      <c r="A22" s="281" t="s">
        <v>102</v>
      </c>
      <c r="B22" s="165"/>
      <c r="C22" s="24"/>
      <c r="D22" s="24"/>
      <c r="E22" s="24"/>
      <c r="F22" s="24"/>
      <c r="G22" s="24"/>
      <c r="H22" s="24"/>
      <c r="I22" s="24"/>
      <c r="J22" s="24"/>
      <c r="K22" s="24"/>
      <c r="L22" s="21"/>
      <c r="M22" s="24"/>
      <c r="N22" s="24"/>
      <c r="O22" s="24"/>
      <c r="P22" s="167"/>
      <c r="Q22" s="165"/>
      <c r="R22" s="24"/>
      <c r="S22" s="223"/>
      <c r="T22" s="197"/>
      <c r="U22" s="197"/>
      <c r="V22" s="21"/>
      <c r="W22" s="305"/>
      <c r="X22" s="24"/>
      <c r="Y22" s="24"/>
      <c r="Z22" s="24"/>
      <c r="AA22" s="24"/>
      <c r="AB22" s="24"/>
      <c r="AC22" s="24"/>
      <c r="AD22" s="24"/>
      <c r="AE22" s="353" t="s">
        <v>33</v>
      </c>
      <c r="AF22" s="16">
        <f t="shared" si="3"/>
        <v>1</v>
      </c>
      <c r="AG22" s="17">
        <f t="shared" si="4"/>
        <v>0</v>
      </c>
      <c r="AH22" s="18">
        <f t="shared" si="5"/>
        <v>0</v>
      </c>
    </row>
    <row r="23" spans="1:34" ht="12.75" customHeight="1">
      <c r="A23" s="281" t="s">
        <v>108</v>
      </c>
      <c r="B23" s="165"/>
      <c r="C23" s="23"/>
      <c r="D23" s="24"/>
      <c r="E23" s="24"/>
      <c r="F23" s="24"/>
      <c r="G23" s="166"/>
      <c r="H23" s="164"/>
      <c r="I23" s="164"/>
      <c r="J23" s="164"/>
      <c r="K23" s="164"/>
      <c r="L23" s="24"/>
      <c r="M23" s="223" t="s">
        <v>33</v>
      </c>
      <c r="N23" s="24"/>
      <c r="O23" s="24"/>
      <c r="P23" s="167"/>
      <c r="Q23" s="165"/>
      <c r="R23" s="24"/>
      <c r="S23" s="24"/>
      <c r="T23" s="24"/>
      <c r="U23" s="21"/>
      <c r="V23" s="24"/>
      <c r="W23" s="305"/>
      <c r="X23" s="24"/>
      <c r="Y23" s="24"/>
      <c r="Z23" s="24"/>
      <c r="AA23" s="24"/>
      <c r="AB23" s="21"/>
      <c r="AC23" s="24"/>
      <c r="AD23" s="24"/>
      <c r="AE23" s="196"/>
      <c r="AF23" s="16">
        <f t="shared" si="3"/>
        <v>1</v>
      </c>
      <c r="AG23" s="17">
        <f t="shared" si="4"/>
        <v>0</v>
      </c>
      <c r="AH23" s="18">
        <f t="shared" si="5"/>
        <v>0</v>
      </c>
    </row>
    <row r="24" spans="1:34" ht="12.75" customHeight="1">
      <c r="A24" s="19" t="s">
        <v>107</v>
      </c>
      <c r="B24" s="165"/>
      <c r="C24" s="23"/>
      <c r="D24" s="24"/>
      <c r="E24" s="24"/>
      <c r="F24" s="24"/>
      <c r="G24" s="166"/>
      <c r="H24" s="164"/>
      <c r="I24" s="164"/>
      <c r="J24" s="164"/>
      <c r="K24" s="164"/>
      <c r="L24" s="24"/>
      <c r="M24" s="223" t="s">
        <v>33</v>
      </c>
      <c r="N24" s="24"/>
      <c r="O24" s="24"/>
      <c r="P24" s="167"/>
      <c r="Q24" s="202"/>
      <c r="R24" s="203"/>
      <c r="S24" s="203"/>
      <c r="T24" s="203"/>
      <c r="U24" s="203"/>
      <c r="V24" s="203"/>
      <c r="W24" s="305"/>
      <c r="X24" s="24"/>
      <c r="Y24" s="24"/>
      <c r="Z24" s="201"/>
      <c r="AA24" s="203"/>
      <c r="AB24" s="203"/>
      <c r="AC24" s="203"/>
      <c r="AD24" s="203"/>
      <c r="AE24" s="204"/>
      <c r="AF24" s="16">
        <f t="shared" si="3"/>
        <v>1</v>
      </c>
      <c r="AG24" s="17">
        <f t="shared" si="4"/>
        <v>0</v>
      </c>
      <c r="AH24" s="18">
        <f t="shared" si="5"/>
        <v>0</v>
      </c>
    </row>
    <row r="25" spans="1:34" ht="12.75" customHeight="1">
      <c r="A25" s="279" t="s">
        <v>72</v>
      </c>
      <c r="B25" s="239" t="s">
        <v>74</v>
      </c>
      <c r="C25" s="240" t="s">
        <v>34</v>
      </c>
      <c r="D25" s="240" t="s">
        <v>34</v>
      </c>
      <c r="E25" s="240" t="s">
        <v>34</v>
      </c>
      <c r="F25" s="241"/>
      <c r="G25" s="241"/>
      <c r="H25" s="241"/>
      <c r="I25" s="241"/>
      <c r="J25" s="246" t="s">
        <v>74</v>
      </c>
      <c r="K25" s="253" t="s">
        <v>34</v>
      </c>
      <c r="L25" s="253" t="s">
        <v>34</v>
      </c>
      <c r="M25" s="241"/>
      <c r="N25" s="241"/>
      <c r="O25" s="21"/>
      <c r="P25" s="242"/>
      <c r="Q25" s="243"/>
      <c r="R25" s="241"/>
      <c r="S25" s="241"/>
      <c r="T25" s="241"/>
      <c r="U25" s="241"/>
      <c r="V25" s="241"/>
      <c r="W25" s="306"/>
      <c r="X25" s="241"/>
      <c r="Y25" s="241"/>
      <c r="Z25" s="241"/>
      <c r="AA25" s="241"/>
      <c r="AB25" s="241"/>
      <c r="AC25" s="241"/>
      <c r="AD25" s="241"/>
      <c r="AE25" s="244"/>
      <c r="AF25" s="16">
        <f t="shared" si="3"/>
        <v>0</v>
      </c>
      <c r="AG25" s="17">
        <f t="shared" si="4"/>
        <v>2</v>
      </c>
      <c r="AH25" s="18">
        <f t="shared" si="5"/>
        <v>5</v>
      </c>
    </row>
    <row r="26" spans="1:34" ht="12.75" customHeight="1" thickBot="1">
      <c r="A26" s="260" t="s">
        <v>81</v>
      </c>
      <c r="B26" s="205"/>
      <c r="C26" s="206"/>
      <c r="D26" s="206"/>
      <c r="E26" s="206"/>
      <c r="F26" s="206"/>
      <c r="G26" s="207"/>
      <c r="H26" s="206"/>
      <c r="I26" s="206"/>
      <c r="J26" s="206"/>
      <c r="K26" s="261" t="s">
        <v>74</v>
      </c>
      <c r="L26" s="262" t="s">
        <v>34</v>
      </c>
      <c r="M26" s="262" t="s">
        <v>34</v>
      </c>
      <c r="N26" s="206"/>
      <c r="O26" s="263"/>
      <c r="P26" s="208"/>
      <c r="Q26" s="205"/>
      <c r="R26" s="206"/>
      <c r="S26" s="206"/>
      <c r="T26" s="206"/>
      <c r="U26" s="206"/>
      <c r="V26" s="206"/>
      <c r="W26" s="307"/>
      <c r="X26" s="206"/>
      <c r="Y26" s="206"/>
      <c r="Z26" s="206"/>
      <c r="AA26" s="206"/>
      <c r="AB26" s="206"/>
      <c r="AC26" s="206"/>
      <c r="AD26" s="206"/>
      <c r="AE26" s="209"/>
      <c r="AF26" s="25">
        <f t="shared" si="3"/>
        <v>0</v>
      </c>
      <c r="AG26" s="26">
        <f t="shared" si="4"/>
        <v>1</v>
      </c>
      <c r="AH26" s="27">
        <f t="shared" si="5"/>
        <v>2</v>
      </c>
    </row>
    <row r="27" spans="16:34" ht="15" customHeight="1" thickBot="1" thickTop="1">
      <c r="P27" s="7"/>
      <c r="AA27" s="28"/>
      <c r="AB27" s="28" t="s">
        <v>35</v>
      </c>
      <c r="AC27" s="28"/>
      <c r="AD27" s="28"/>
      <c r="AE27" s="19"/>
      <c r="AF27" s="29">
        <f>SUM(AF4:AF26)</f>
        <v>63</v>
      </c>
      <c r="AG27" s="30">
        <f>SUM(AG4:AG26)</f>
        <v>5</v>
      </c>
      <c r="AH27" s="31">
        <f>SUM(AH4:AH26)</f>
        <v>16</v>
      </c>
    </row>
    <row r="28" ht="13.5" thickTop="1">
      <c r="P28" s="7"/>
    </row>
    <row r="29" ht="12.75">
      <c r="P29" s="7"/>
    </row>
    <row r="30" ht="12.75">
      <c r="P30" s="7"/>
    </row>
    <row r="31" ht="12.75">
      <c r="P31" s="7"/>
    </row>
    <row r="32" ht="12.75">
      <c r="P32" s="7"/>
    </row>
    <row r="33" ht="12.75">
      <c r="P33" s="7"/>
    </row>
    <row r="34" ht="12.75">
      <c r="P34" s="7"/>
    </row>
    <row r="35" ht="12.75">
      <c r="P35" s="7"/>
    </row>
    <row r="36" ht="12.75">
      <c r="P36" s="7"/>
    </row>
    <row r="37" ht="12.75">
      <c r="P37" s="7"/>
    </row>
    <row r="38" ht="12.75">
      <c r="P38" s="7"/>
    </row>
    <row r="39" ht="12.75">
      <c r="P39" s="7"/>
    </row>
    <row r="40" ht="12.75">
      <c r="P40" s="7"/>
    </row>
    <row r="41" ht="12.75">
      <c r="P41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2"/>
  <sheetViews>
    <sheetView zoomScalePageLayoutView="0" workbookViewId="0" topLeftCell="A1">
      <selection activeCell="AK14" sqref="AK14"/>
    </sheetView>
  </sheetViews>
  <sheetFormatPr defaultColWidth="9.140625" defaultRowHeight="12.75"/>
  <cols>
    <col min="1" max="1" width="4.140625" style="0" customWidth="1"/>
    <col min="2" max="2" width="19.00390625" style="0" customWidth="1"/>
    <col min="3" max="32" width="2.7109375" style="0" customWidth="1"/>
    <col min="33" max="33" width="8.7109375" style="0" customWidth="1"/>
    <col min="34" max="34" width="12.421875" style="0" customWidth="1"/>
    <col min="35" max="35" width="12.8515625" style="0" customWidth="1"/>
  </cols>
  <sheetData>
    <row r="1" spans="1:35" ht="35.25" customHeight="1" thickBot="1">
      <c r="A1" s="32"/>
      <c r="B1" s="33" t="s">
        <v>87</v>
      </c>
      <c r="C1" s="34" t="s">
        <v>0</v>
      </c>
      <c r="D1" s="35" t="s">
        <v>1</v>
      </c>
      <c r="E1" s="35" t="s">
        <v>2</v>
      </c>
      <c r="F1" s="35" t="s">
        <v>3</v>
      </c>
      <c r="G1" s="35" t="s">
        <v>4</v>
      </c>
      <c r="H1" s="35" t="s">
        <v>5</v>
      </c>
      <c r="I1" s="35" t="s">
        <v>6</v>
      </c>
      <c r="J1" s="35" t="s">
        <v>7</v>
      </c>
      <c r="K1" s="35" t="s">
        <v>8</v>
      </c>
      <c r="L1" s="35" t="s">
        <v>9</v>
      </c>
      <c r="M1" s="35" t="s">
        <v>10</v>
      </c>
      <c r="N1" s="35" t="s">
        <v>11</v>
      </c>
      <c r="O1" s="35" t="s">
        <v>12</v>
      </c>
      <c r="P1" s="35" t="s">
        <v>13</v>
      </c>
      <c r="Q1" s="36" t="s">
        <v>14</v>
      </c>
      <c r="R1" s="37" t="s">
        <v>15</v>
      </c>
      <c r="S1" s="35" t="s">
        <v>16</v>
      </c>
      <c r="T1" s="35" t="s">
        <v>17</v>
      </c>
      <c r="U1" s="35" t="s">
        <v>18</v>
      </c>
      <c r="V1" s="35" t="s">
        <v>19</v>
      </c>
      <c r="W1" s="35" t="s">
        <v>20</v>
      </c>
      <c r="X1" s="35" t="s">
        <v>21</v>
      </c>
      <c r="Y1" s="35" t="s">
        <v>22</v>
      </c>
      <c r="Z1" s="35" t="s">
        <v>23</v>
      </c>
      <c r="AA1" s="35" t="s">
        <v>24</v>
      </c>
      <c r="AB1" s="35" t="s">
        <v>25</v>
      </c>
      <c r="AC1" s="35" t="s">
        <v>26</v>
      </c>
      <c r="AD1" s="35" t="s">
        <v>27</v>
      </c>
      <c r="AE1" s="35" t="s">
        <v>28</v>
      </c>
      <c r="AF1" s="36" t="s">
        <v>29</v>
      </c>
      <c r="AG1" s="38" t="s">
        <v>36</v>
      </c>
      <c r="AH1" s="39" t="s">
        <v>37</v>
      </c>
      <c r="AI1" s="40" t="s">
        <v>38</v>
      </c>
    </row>
    <row r="2" spans="1:35" ht="13.5" thickTop="1">
      <c r="A2" s="41" t="s">
        <v>0</v>
      </c>
      <c r="B2" s="42" t="s">
        <v>77</v>
      </c>
      <c r="C2" s="210">
        <v>90</v>
      </c>
      <c r="D2" s="219">
        <v>90</v>
      </c>
      <c r="E2" s="219">
        <v>90</v>
      </c>
      <c r="F2" s="235">
        <v>90</v>
      </c>
      <c r="G2" s="235">
        <v>67</v>
      </c>
      <c r="H2" s="193" t="s">
        <v>33</v>
      </c>
      <c r="I2" s="219">
        <v>90</v>
      </c>
      <c r="J2" s="235">
        <v>90</v>
      </c>
      <c r="K2" s="219">
        <v>90</v>
      </c>
      <c r="L2" s="219">
        <v>90</v>
      </c>
      <c r="M2" s="219">
        <v>90</v>
      </c>
      <c r="N2" s="219">
        <v>90</v>
      </c>
      <c r="O2" s="219">
        <v>90</v>
      </c>
      <c r="P2" s="219">
        <v>90</v>
      </c>
      <c r="Q2" s="293">
        <v>90</v>
      </c>
      <c r="R2" s="294">
        <v>90</v>
      </c>
      <c r="S2" s="219">
        <v>90</v>
      </c>
      <c r="T2" s="219">
        <v>90</v>
      </c>
      <c r="U2" s="302">
        <v>90</v>
      </c>
      <c r="V2" s="235">
        <v>90</v>
      </c>
      <c r="W2" s="302">
        <v>90</v>
      </c>
      <c r="X2" s="324"/>
      <c r="Y2" s="302">
        <v>90</v>
      </c>
      <c r="Z2" s="235">
        <v>90</v>
      </c>
      <c r="AA2" s="302">
        <v>90</v>
      </c>
      <c r="AB2" s="302">
        <v>90</v>
      </c>
      <c r="AC2" s="235">
        <v>90</v>
      </c>
      <c r="AD2" s="235">
        <v>90</v>
      </c>
      <c r="AE2" s="302">
        <v>90</v>
      </c>
      <c r="AF2" s="357">
        <v>90</v>
      </c>
      <c r="AG2" s="43">
        <f>SUM(C2:AF2)</f>
        <v>2497</v>
      </c>
      <c r="AH2" s="44">
        <f>AVERAGEA(C2:AF2)</f>
        <v>86.10344827586206</v>
      </c>
      <c r="AI2" s="45">
        <f>AVERAGE(C2:AF2)</f>
        <v>89.17857142857143</v>
      </c>
    </row>
    <row r="3" spans="1:35" ht="12.75">
      <c r="A3" s="41" t="s">
        <v>1</v>
      </c>
      <c r="B3" s="42" t="s">
        <v>94</v>
      </c>
      <c r="C3" s="214" t="s">
        <v>90</v>
      </c>
      <c r="D3" s="95">
        <v>45</v>
      </c>
      <c r="E3" s="218">
        <v>90</v>
      </c>
      <c r="F3" s="218">
        <v>90</v>
      </c>
      <c r="G3" s="218">
        <v>84</v>
      </c>
      <c r="H3" s="218">
        <v>90</v>
      </c>
      <c r="I3" s="218">
        <v>90</v>
      </c>
      <c r="J3" s="218">
        <v>90</v>
      </c>
      <c r="K3" s="218">
        <v>86</v>
      </c>
      <c r="L3" s="218">
        <v>90</v>
      </c>
      <c r="M3" s="218">
        <v>90</v>
      </c>
      <c r="N3" s="95">
        <v>11</v>
      </c>
      <c r="O3" s="218">
        <v>90</v>
      </c>
      <c r="P3" s="185" t="s">
        <v>39</v>
      </c>
      <c r="Q3" s="188">
        <v>45</v>
      </c>
      <c r="R3" s="290">
        <v>90</v>
      </c>
      <c r="S3" s="216">
        <v>90</v>
      </c>
      <c r="T3" s="216">
        <v>90</v>
      </c>
      <c r="U3" s="216">
        <v>90</v>
      </c>
      <c r="V3" s="216">
        <v>46</v>
      </c>
      <c r="W3" s="216">
        <v>90</v>
      </c>
      <c r="X3" s="320"/>
      <c r="Y3" s="218">
        <v>90</v>
      </c>
      <c r="Z3" s="185" t="s">
        <v>34</v>
      </c>
      <c r="AA3" s="217">
        <v>90</v>
      </c>
      <c r="AB3" s="217">
        <v>90</v>
      </c>
      <c r="AC3" s="185" t="s">
        <v>39</v>
      </c>
      <c r="AD3" s="217">
        <v>90</v>
      </c>
      <c r="AE3" s="217">
        <v>90</v>
      </c>
      <c r="AF3" s="273">
        <v>90</v>
      </c>
      <c r="AG3" s="46">
        <f>SUM(C3:AF3)</f>
        <v>2027</v>
      </c>
      <c r="AH3" s="47">
        <f>AVERAGEA(C3:AF3)</f>
        <v>69.89655172413794</v>
      </c>
      <c r="AI3" s="48">
        <f>AVERAGE(C3:AF3)</f>
        <v>81.08</v>
      </c>
    </row>
    <row r="4" spans="1:35" ht="12.75">
      <c r="A4" s="41" t="s">
        <v>2</v>
      </c>
      <c r="B4" s="42" t="s">
        <v>83</v>
      </c>
      <c r="C4" s="211">
        <v>90</v>
      </c>
      <c r="D4" s="216">
        <v>90</v>
      </c>
      <c r="E4" s="216">
        <v>87</v>
      </c>
      <c r="F4" s="216">
        <v>90</v>
      </c>
      <c r="G4" s="216">
        <v>90</v>
      </c>
      <c r="H4" s="217">
        <v>77</v>
      </c>
      <c r="I4" s="217">
        <v>60</v>
      </c>
      <c r="J4" s="217">
        <v>83</v>
      </c>
      <c r="K4" s="217">
        <v>75</v>
      </c>
      <c r="L4" s="217">
        <v>90</v>
      </c>
      <c r="M4" s="216">
        <v>79</v>
      </c>
      <c r="N4" s="216">
        <v>90</v>
      </c>
      <c r="O4" s="216">
        <v>90</v>
      </c>
      <c r="P4" s="216">
        <v>90</v>
      </c>
      <c r="Q4" s="272">
        <v>56</v>
      </c>
      <c r="R4" s="168" t="s">
        <v>33</v>
      </c>
      <c r="S4" s="186">
        <v>9</v>
      </c>
      <c r="T4" s="95">
        <v>30</v>
      </c>
      <c r="U4" s="182">
        <v>33</v>
      </c>
      <c r="V4" s="95">
        <v>30</v>
      </c>
      <c r="W4" s="186">
        <v>30</v>
      </c>
      <c r="X4" s="320"/>
      <c r="Y4" s="186">
        <v>45</v>
      </c>
      <c r="Z4" s="217">
        <v>90</v>
      </c>
      <c r="AA4" s="186">
        <v>34</v>
      </c>
      <c r="AB4" s="186">
        <v>29</v>
      </c>
      <c r="AC4" s="218">
        <v>75</v>
      </c>
      <c r="AD4" s="217">
        <v>69</v>
      </c>
      <c r="AE4" s="186">
        <v>45</v>
      </c>
      <c r="AF4" s="272">
        <v>90</v>
      </c>
      <c r="AG4" s="46">
        <f>SUM(C4:AF4)</f>
        <v>1846</v>
      </c>
      <c r="AH4" s="47">
        <f>AVERAGEA(C4:AF4)</f>
        <v>63.6551724137931</v>
      </c>
      <c r="AI4" s="48">
        <f>AVERAGE(C4:AF4)</f>
        <v>65.92857142857143</v>
      </c>
    </row>
    <row r="5" spans="1:35" ht="12.75">
      <c r="A5" s="41" t="s">
        <v>3</v>
      </c>
      <c r="B5" s="42" t="s">
        <v>79</v>
      </c>
      <c r="C5" s="211">
        <v>90</v>
      </c>
      <c r="D5" s="216">
        <v>90</v>
      </c>
      <c r="E5" s="216">
        <v>90</v>
      </c>
      <c r="F5" s="216">
        <v>90</v>
      </c>
      <c r="G5" s="217">
        <v>90</v>
      </c>
      <c r="H5" s="185" t="s">
        <v>88</v>
      </c>
      <c r="I5" s="216">
        <v>63</v>
      </c>
      <c r="J5" s="217">
        <v>84</v>
      </c>
      <c r="K5" s="216">
        <v>90</v>
      </c>
      <c r="L5" s="183" t="s">
        <v>88</v>
      </c>
      <c r="M5" s="216">
        <v>90</v>
      </c>
      <c r="N5" s="185" t="s">
        <v>88</v>
      </c>
      <c r="O5" s="185" t="s">
        <v>88</v>
      </c>
      <c r="P5" s="185" t="s">
        <v>88</v>
      </c>
      <c r="Q5" s="272">
        <v>56</v>
      </c>
      <c r="R5" s="291">
        <v>90</v>
      </c>
      <c r="S5" s="185" t="s">
        <v>33</v>
      </c>
      <c r="T5" s="218">
        <v>62</v>
      </c>
      <c r="U5" s="217">
        <v>90</v>
      </c>
      <c r="V5" s="183" t="s">
        <v>34</v>
      </c>
      <c r="W5" s="217">
        <v>90</v>
      </c>
      <c r="X5" s="320"/>
      <c r="Y5" s="217">
        <v>46</v>
      </c>
      <c r="Z5" s="217">
        <v>90</v>
      </c>
      <c r="AA5" s="218">
        <v>90</v>
      </c>
      <c r="AB5" s="217">
        <v>90</v>
      </c>
      <c r="AC5" s="217">
        <v>90</v>
      </c>
      <c r="AD5" s="217">
        <v>90</v>
      </c>
      <c r="AE5" s="217">
        <v>70</v>
      </c>
      <c r="AF5" s="190" t="s">
        <v>33</v>
      </c>
      <c r="AG5" s="46">
        <f>SUM(C5:AF5)</f>
        <v>1731</v>
      </c>
      <c r="AH5" s="47">
        <f>AVERAGEA(C5:AF5)</f>
        <v>59.689655172413794</v>
      </c>
      <c r="AI5" s="48">
        <f>AVERAGE(C5:AF5)</f>
        <v>82.42857142857143</v>
      </c>
    </row>
    <row r="6" spans="1:35" ht="12.75">
      <c r="A6" s="41" t="s">
        <v>4</v>
      </c>
      <c r="B6" s="42" t="s">
        <v>91</v>
      </c>
      <c r="C6" s="215" t="s">
        <v>39</v>
      </c>
      <c r="D6" s="218">
        <v>90</v>
      </c>
      <c r="E6" s="218">
        <v>90</v>
      </c>
      <c r="F6" s="185" t="s">
        <v>33</v>
      </c>
      <c r="G6" s="218">
        <v>90</v>
      </c>
      <c r="H6" s="218">
        <v>90</v>
      </c>
      <c r="I6" s="218">
        <v>90</v>
      </c>
      <c r="J6" s="185" t="s">
        <v>39</v>
      </c>
      <c r="K6" s="218">
        <v>90</v>
      </c>
      <c r="L6" s="218">
        <v>90</v>
      </c>
      <c r="M6" s="218">
        <v>90</v>
      </c>
      <c r="N6" s="218">
        <v>90</v>
      </c>
      <c r="O6" s="185" t="s">
        <v>88</v>
      </c>
      <c r="P6" s="185" t="s">
        <v>33</v>
      </c>
      <c r="Q6" s="273">
        <v>90</v>
      </c>
      <c r="R6" s="290">
        <v>90</v>
      </c>
      <c r="S6" s="289">
        <v>90</v>
      </c>
      <c r="T6" s="168" t="s">
        <v>34</v>
      </c>
      <c r="U6" s="291">
        <v>90</v>
      </c>
      <c r="V6" s="291">
        <v>90</v>
      </c>
      <c r="W6" s="289">
        <v>90</v>
      </c>
      <c r="X6" s="317"/>
      <c r="Y6" s="290">
        <v>90</v>
      </c>
      <c r="Z6" s="168" t="s">
        <v>39</v>
      </c>
      <c r="AA6" s="168" t="s">
        <v>39</v>
      </c>
      <c r="AB6" s="290">
        <v>90</v>
      </c>
      <c r="AC6" s="290">
        <v>90</v>
      </c>
      <c r="AD6" s="349">
        <v>19</v>
      </c>
      <c r="AE6" s="168" t="s">
        <v>34</v>
      </c>
      <c r="AF6" s="168" t="s">
        <v>39</v>
      </c>
      <c r="AG6" s="46">
        <f>SUM(C6:AF6)</f>
        <v>1639</v>
      </c>
      <c r="AH6" s="47">
        <f>AVERAGEA(C6:AF6)</f>
        <v>56.51724137931034</v>
      </c>
      <c r="AI6" s="48">
        <f>AVERAGE(C6:AF6)</f>
        <v>86.26315789473684</v>
      </c>
    </row>
    <row r="7" spans="1:35" ht="12.75">
      <c r="A7" s="41" t="s">
        <v>5</v>
      </c>
      <c r="B7" s="42" t="s">
        <v>100</v>
      </c>
      <c r="C7" s="215" t="s">
        <v>39</v>
      </c>
      <c r="D7" s="185" t="s">
        <v>39</v>
      </c>
      <c r="E7" s="216">
        <v>90</v>
      </c>
      <c r="F7" s="216">
        <v>90</v>
      </c>
      <c r="G7" s="216">
        <v>46</v>
      </c>
      <c r="H7" s="216">
        <v>46</v>
      </c>
      <c r="I7" s="216">
        <v>75</v>
      </c>
      <c r="J7" s="218">
        <v>90</v>
      </c>
      <c r="K7" s="216">
        <v>90</v>
      </c>
      <c r="L7" s="216">
        <v>90</v>
      </c>
      <c r="M7" s="216">
        <v>80</v>
      </c>
      <c r="N7" s="216">
        <v>90</v>
      </c>
      <c r="O7" s="216">
        <v>56</v>
      </c>
      <c r="P7" s="185" t="s">
        <v>33</v>
      </c>
      <c r="Q7" s="271">
        <v>56</v>
      </c>
      <c r="R7" s="289">
        <v>46</v>
      </c>
      <c r="S7" s="216">
        <v>90</v>
      </c>
      <c r="T7" s="216">
        <v>90</v>
      </c>
      <c r="U7" s="185" t="s">
        <v>33</v>
      </c>
      <c r="V7" s="216">
        <v>90</v>
      </c>
      <c r="W7" s="216">
        <v>60</v>
      </c>
      <c r="X7" s="320"/>
      <c r="Y7" s="185" t="s">
        <v>33</v>
      </c>
      <c r="Z7" s="185" t="s">
        <v>33</v>
      </c>
      <c r="AA7" s="217">
        <v>90</v>
      </c>
      <c r="AB7" s="217">
        <v>46</v>
      </c>
      <c r="AC7" s="185" t="s">
        <v>39</v>
      </c>
      <c r="AD7" s="95">
        <v>45</v>
      </c>
      <c r="AE7" s="218">
        <v>68</v>
      </c>
      <c r="AF7" s="273">
        <v>70</v>
      </c>
      <c r="AG7" s="46">
        <f>SUM(C7:AF7)</f>
        <v>1594</v>
      </c>
      <c r="AH7" s="47">
        <f>AVERAGEA(C7:AF7)</f>
        <v>54.96551724137931</v>
      </c>
      <c r="AI7" s="48">
        <f>AVERAGE(C7:AF7)</f>
        <v>72.45454545454545</v>
      </c>
    </row>
    <row r="8" spans="1:35" ht="12.75">
      <c r="A8" s="41" t="s">
        <v>6</v>
      </c>
      <c r="B8" s="42" t="s">
        <v>104</v>
      </c>
      <c r="C8" s="233" t="s">
        <v>90</v>
      </c>
      <c r="D8" s="234" t="s">
        <v>90</v>
      </c>
      <c r="E8" s="234" t="s">
        <v>90</v>
      </c>
      <c r="F8" s="234" t="s">
        <v>90</v>
      </c>
      <c r="G8" s="95">
        <v>29</v>
      </c>
      <c r="H8" s="218">
        <v>90</v>
      </c>
      <c r="I8" s="185" t="s">
        <v>39</v>
      </c>
      <c r="J8" s="185" t="s">
        <v>33</v>
      </c>
      <c r="K8" s="218">
        <v>61</v>
      </c>
      <c r="L8" s="218">
        <v>76</v>
      </c>
      <c r="M8" s="95">
        <v>25</v>
      </c>
      <c r="N8" s="218">
        <v>58</v>
      </c>
      <c r="O8" s="218">
        <v>46</v>
      </c>
      <c r="P8" s="218">
        <v>90</v>
      </c>
      <c r="Q8" s="188">
        <v>34</v>
      </c>
      <c r="R8" s="290">
        <v>74</v>
      </c>
      <c r="S8" s="182">
        <v>67</v>
      </c>
      <c r="T8" s="218">
        <v>90</v>
      </c>
      <c r="U8" s="216">
        <v>90</v>
      </c>
      <c r="V8" s="216">
        <v>90</v>
      </c>
      <c r="W8" s="217">
        <v>90</v>
      </c>
      <c r="X8" s="317"/>
      <c r="Y8" s="217">
        <v>65</v>
      </c>
      <c r="Z8" s="217">
        <v>90</v>
      </c>
      <c r="AA8" s="218">
        <v>57</v>
      </c>
      <c r="AB8" s="217">
        <v>90</v>
      </c>
      <c r="AC8" s="218">
        <v>90</v>
      </c>
      <c r="AD8" s="218">
        <v>46</v>
      </c>
      <c r="AE8" s="218">
        <v>46</v>
      </c>
      <c r="AF8" s="273">
        <v>78</v>
      </c>
      <c r="AG8" s="46">
        <f>SUM(C8:AF8)</f>
        <v>1572</v>
      </c>
      <c r="AH8" s="47">
        <f>AVERAGEA(C8:AF8)</f>
        <v>54.206896551724135</v>
      </c>
      <c r="AI8" s="48">
        <f>AVERAGE(C8:AF8)</f>
        <v>68.34782608695652</v>
      </c>
    </row>
    <row r="9" spans="1:35" ht="12.75">
      <c r="A9" s="41" t="s">
        <v>7</v>
      </c>
      <c r="B9" s="42" t="s">
        <v>102</v>
      </c>
      <c r="C9" s="215" t="s">
        <v>88</v>
      </c>
      <c r="D9" s="185" t="s">
        <v>39</v>
      </c>
      <c r="E9" s="185" t="s">
        <v>33</v>
      </c>
      <c r="F9" s="185" t="s">
        <v>88</v>
      </c>
      <c r="G9" s="218">
        <v>90</v>
      </c>
      <c r="H9" s="185" t="s">
        <v>39</v>
      </c>
      <c r="I9" s="185" t="s">
        <v>39</v>
      </c>
      <c r="J9" s="218">
        <v>90</v>
      </c>
      <c r="K9" s="185" t="s">
        <v>33</v>
      </c>
      <c r="L9" s="218">
        <v>90</v>
      </c>
      <c r="M9" s="185" t="s">
        <v>33</v>
      </c>
      <c r="N9" s="185" t="s">
        <v>33</v>
      </c>
      <c r="O9" s="217">
        <v>90</v>
      </c>
      <c r="P9" s="218">
        <v>90</v>
      </c>
      <c r="Q9" s="273">
        <v>90</v>
      </c>
      <c r="R9" s="168" t="s">
        <v>88</v>
      </c>
      <c r="S9" s="216">
        <v>90</v>
      </c>
      <c r="T9" s="218">
        <v>90</v>
      </c>
      <c r="U9" s="216">
        <v>90</v>
      </c>
      <c r="V9" s="185" t="s">
        <v>39</v>
      </c>
      <c r="W9" s="217">
        <v>90</v>
      </c>
      <c r="X9" s="317"/>
      <c r="Y9" s="217">
        <v>90</v>
      </c>
      <c r="Z9" s="185" t="s">
        <v>88</v>
      </c>
      <c r="AA9" s="185" t="s">
        <v>39</v>
      </c>
      <c r="AB9" s="217">
        <v>90</v>
      </c>
      <c r="AC9" s="218">
        <v>90</v>
      </c>
      <c r="AD9" s="185" t="s">
        <v>39</v>
      </c>
      <c r="AE9" s="218">
        <v>90</v>
      </c>
      <c r="AF9" s="273">
        <v>90</v>
      </c>
      <c r="AG9" s="46">
        <f>SUM(C9:AF9)</f>
        <v>1350</v>
      </c>
      <c r="AH9" s="47">
        <f>AVERAGEA(C9:AF9)</f>
        <v>46.55172413793103</v>
      </c>
      <c r="AI9" s="48">
        <f>AVERAGE(C9:AF9)</f>
        <v>90</v>
      </c>
    </row>
    <row r="10" spans="1:35" ht="12.75">
      <c r="A10" s="41" t="s">
        <v>8</v>
      </c>
      <c r="B10" s="42" t="s">
        <v>76</v>
      </c>
      <c r="C10" s="211">
        <v>90</v>
      </c>
      <c r="D10" s="216">
        <v>90</v>
      </c>
      <c r="E10" s="216">
        <v>90</v>
      </c>
      <c r="F10" s="216">
        <v>90</v>
      </c>
      <c r="G10" s="216">
        <v>90</v>
      </c>
      <c r="H10" s="183" t="s">
        <v>39</v>
      </c>
      <c r="I10" s="216">
        <v>90</v>
      </c>
      <c r="J10" s="218">
        <v>90</v>
      </c>
      <c r="K10" s="216">
        <v>90</v>
      </c>
      <c r="L10" s="185" t="s">
        <v>39</v>
      </c>
      <c r="M10" s="216">
        <v>85</v>
      </c>
      <c r="N10" s="217">
        <v>90</v>
      </c>
      <c r="O10" s="217">
        <v>90</v>
      </c>
      <c r="P10" s="217">
        <v>90</v>
      </c>
      <c r="Q10" s="187" t="s">
        <v>39</v>
      </c>
      <c r="R10" s="168" t="s">
        <v>39</v>
      </c>
      <c r="S10" s="185" t="s">
        <v>39</v>
      </c>
      <c r="T10" s="182">
        <v>28</v>
      </c>
      <c r="U10" s="185" t="s">
        <v>39</v>
      </c>
      <c r="V10" s="185" t="s">
        <v>39</v>
      </c>
      <c r="W10" s="185" t="s">
        <v>39</v>
      </c>
      <c r="X10" s="317"/>
      <c r="Y10" s="185" t="s">
        <v>39</v>
      </c>
      <c r="Z10" s="185" t="s">
        <v>39</v>
      </c>
      <c r="AA10" s="185" t="s">
        <v>39</v>
      </c>
      <c r="AB10" s="217">
        <v>62</v>
      </c>
      <c r="AC10" s="185" t="s">
        <v>39</v>
      </c>
      <c r="AD10" s="185" t="s">
        <v>39</v>
      </c>
      <c r="AE10" s="185" t="s">
        <v>39</v>
      </c>
      <c r="AF10" s="273">
        <v>90</v>
      </c>
      <c r="AG10" s="46">
        <f>SUM(C10:AF10)</f>
        <v>1255</v>
      </c>
      <c r="AH10" s="47">
        <f>AVERAGEA(C10:AF10)</f>
        <v>43.275862068965516</v>
      </c>
      <c r="AI10" s="48">
        <f>AVERAGE(C10:AF10)</f>
        <v>83.66666666666667</v>
      </c>
    </row>
    <row r="11" spans="1:35" ht="12.75">
      <c r="A11" s="41" t="s">
        <v>9</v>
      </c>
      <c r="B11" s="42" t="s">
        <v>82</v>
      </c>
      <c r="C11" s="211">
        <v>90</v>
      </c>
      <c r="D11" s="182">
        <v>51</v>
      </c>
      <c r="E11" s="182">
        <v>5</v>
      </c>
      <c r="F11" s="183">
        <v>5</v>
      </c>
      <c r="G11" s="183" t="s">
        <v>39</v>
      </c>
      <c r="H11" s="186">
        <v>45</v>
      </c>
      <c r="I11" s="186">
        <v>15</v>
      </c>
      <c r="J11" s="186">
        <v>18</v>
      </c>
      <c r="K11" s="185" t="s">
        <v>33</v>
      </c>
      <c r="L11" s="186">
        <v>14</v>
      </c>
      <c r="M11" s="186">
        <v>10</v>
      </c>
      <c r="N11" s="186">
        <v>4</v>
      </c>
      <c r="O11" s="217">
        <v>46</v>
      </c>
      <c r="P11" s="217">
        <v>90</v>
      </c>
      <c r="Q11" s="190" t="s">
        <v>33</v>
      </c>
      <c r="R11" s="191">
        <v>45</v>
      </c>
      <c r="S11" s="186">
        <v>22</v>
      </c>
      <c r="T11" s="216">
        <v>60</v>
      </c>
      <c r="U11" s="217">
        <v>90</v>
      </c>
      <c r="V11" s="182">
        <v>45</v>
      </c>
      <c r="W11" s="216">
        <v>75</v>
      </c>
      <c r="X11" s="320"/>
      <c r="Y11" s="217">
        <v>90</v>
      </c>
      <c r="Z11" s="217">
        <v>90</v>
      </c>
      <c r="AA11" s="218">
        <v>90</v>
      </c>
      <c r="AB11" s="185" t="s">
        <v>39</v>
      </c>
      <c r="AC11" s="217">
        <v>90</v>
      </c>
      <c r="AD11" s="186">
        <v>45</v>
      </c>
      <c r="AE11" s="218">
        <v>90</v>
      </c>
      <c r="AF11" s="187" t="s">
        <v>33</v>
      </c>
      <c r="AG11" s="46">
        <f>SUM(C11:AF11)</f>
        <v>1225</v>
      </c>
      <c r="AH11" s="47">
        <f>AVERAGEA(C11:AF11)</f>
        <v>42.241379310344826</v>
      </c>
      <c r="AI11" s="48">
        <f>AVERAGE(C11:AF11)</f>
        <v>51.041666666666664</v>
      </c>
    </row>
    <row r="12" spans="1:35" ht="12.75">
      <c r="A12" s="41" t="s">
        <v>10</v>
      </c>
      <c r="B12" s="42" t="s">
        <v>73</v>
      </c>
      <c r="C12" s="211">
        <v>85</v>
      </c>
      <c r="D12" s="216">
        <v>46</v>
      </c>
      <c r="E12" s="185" t="s">
        <v>33</v>
      </c>
      <c r="F12" s="185" t="s">
        <v>33</v>
      </c>
      <c r="G12" s="185" t="s">
        <v>33</v>
      </c>
      <c r="H12" s="216">
        <v>90</v>
      </c>
      <c r="I12" s="216">
        <v>88</v>
      </c>
      <c r="J12" s="218">
        <v>90</v>
      </c>
      <c r="K12" s="185" t="s">
        <v>88</v>
      </c>
      <c r="L12" s="183" t="s">
        <v>88</v>
      </c>
      <c r="M12" s="217">
        <v>90</v>
      </c>
      <c r="N12" s="216">
        <v>79</v>
      </c>
      <c r="O12" s="185" t="s">
        <v>88</v>
      </c>
      <c r="P12" s="185" t="s">
        <v>88</v>
      </c>
      <c r="Q12" s="271">
        <v>56</v>
      </c>
      <c r="R12" s="289">
        <v>90</v>
      </c>
      <c r="S12" s="218">
        <v>90</v>
      </c>
      <c r="T12" s="185" t="s">
        <v>34</v>
      </c>
      <c r="U12" s="216">
        <v>90</v>
      </c>
      <c r="V12" s="185" t="s">
        <v>88</v>
      </c>
      <c r="W12" s="216">
        <v>90</v>
      </c>
      <c r="X12" s="320"/>
      <c r="Y12" s="218">
        <v>90</v>
      </c>
      <c r="Z12" s="217">
        <v>90</v>
      </c>
      <c r="AA12" s="185" t="s">
        <v>88</v>
      </c>
      <c r="AB12" s="185" t="s">
        <v>88</v>
      </c>
      <c r="AC12" s="185" t="s">
        <v>88</v>
      </c>
      <c r="AD12" s="185" t="s">
        <v>88</v>
      </c>
      <c r="AE12" s="185" t="s">
        <v>88</v>
      </c>
      <c r="AF12" s="187" t="s">
        <v>88</v>
      </c>
      <c r="AG12" s="46">
        <f>SUM(C12:AF12)</f>
        <v>1164</v>
      </c>
      <c r="AH12" s="47">
        <f>AVERAGEA(C12:AF12)</f>
        <v>40.13793103448276</v>
      </c>
      <c r="AI12" s="48">
        <f>AVERAGE(C12:AF12)</f>
        <v>83.14285714285714</v>
      </c>
    </row>
    <row r="13" spans="1:35" ht="12.75">
      <c r="A13" s="41" t="s">
        <v>11</v>
      </c>
      <c r="B13" s="42" t="s">
        <v>72</v>
      </c>
      <c r="C13" s="222">
        <v>90</v>
      </c>
      <c r="D13" s="185" t="s">
        <v>34</v>
      </c>
      <c r="E13" s="183" t="s">
        <v>34</v>
      </c>
      <c r="F13" s="185" t="s">
        <v>34</v>
      </c>
      <c r="G13" s="216">
        <v>56</v>
      </c>
      <c r="H13" s="185" t="s">
        <v>39</v>
      </c>
      <c r="I13" s="216">
        <v>90</v>
      </c>
      <c r="J13" s="183" t="s">
        <v>39</v>
      </c>
      <c r="K13" s="245">
        <v>90</v>
      </c>
      <c r="L13" s="185" t="s">
        <v>34</v>
      </c>
      <c r="M13" s="185" t="s">
        <v>34</v>
      </c>
      <c r="N13" s="185" t="s">
        <v>39</v>
      </c>
      <c r="O13" s="185" t="s">
        <v>88</v>
      </c>
      <c r="P13" s="185" t="s">
        <v>39</v>
      </c>
      <c r="Q13" s="271">
        <v>46</v>
      </c>
      <c r="R13" s="289">
        <v>90</v>
      </c>
      <c r="S13" s="185" t="s">
        <v>39</v>
      </c>
      <c r="T13" s="182">
        <v>45</v>
      </c>
      <c r="U13" s="185" t="s">
        <v>39</v>
      </c>
      <c r="V13" s="216">
        <v>90</v>
      </c>
      <c r="W13" s="185" t="s">
        <v>39</v>
      </c>
      <c r="X13" s="320"/>
      <c r="Y13" s="218">
        <v>62</v>
      </c>
      <c r="Z13" s="217">
        <v>90</v>
      </c>
      <c r="AA13" s="185" t="s">
        <v>39</v>
      </c>
      <c r="AB13" s="218">
        <v>90</v>
      </c>
      <c r="AC13" s="185" t="s">
        <v>39</v>
      </c>
      <c r="AD13" s="218">
        <v>90</v>
      </c>
      <c r="AE13" s="217">
        <v>90</v>
      </c>
      <c r="AF13" s="273">
        <v>90</v>
      </c>
      <c r="AG13" s="46">
        <f>SUM(C13:AF13)</f>
        <v>1109</v>
      </c>
      <c r="AH13" s="47">
        <f>AVERAGEA(C13:AF13)</f>
        <v>38.241379310344826</v>
      </c>
      <c r="AI13" s="48">
        <f>AVERAGE(C13:AF13)</f>
        <v>79.21428571428571</v>
      </c>
    </row>
    <row r="14" spans="1:35" ht="12.75">
      <c r="A14" s="41" t="s">
        <v>12</v>
      </c>
      <c r="B14" s="42" t="s">
        <v>84</v>
      </c>
      <c r="C14" s="181">
        <v>8</v>
      </c>
      <c r="D14" s="213" t="s">
        <v>90</v>
      </c>
      <c r="E14" s="182">
        <v>3</v>
      </c>
      <c r="F14" s="185" t="s">
        <v>39</v>
      </c>
      <c r="G14" s="182">
        <v>6</v>
      </c>
      <c r="H14" s="182">
        <v>4</v>
      </c>
      <c r="I14" s="182">
        <v>1</v>
      </c>
      <c r="J14" s="182">
        <v>6</v>
      </c>
      <c r="K14" s="182">
        <v>4</v>
      </c>
      <c r="L14" s="185" t="s">
        <v>39</v>
      </c>
      <c r="M14" s="182">
        <v>5</v>
      </c>
      <c r="N14" s="185" t="s">
        <v>39</v>
      </c>
      <c r="O14" s="182">
        <v>34</v>
      </c>
      <c r="P14" s="216">
        <v>90</v>
      </c>
      <c r="Q14" s="187" t="s">
        <v>39</v>
      </c>
      <c r="R14" s="290">
        <v>46</v>
      </c>
      <c r="S14" s="182">
        <v>45</v>
      </c>
      <c r="T14" s="185" t="s">
        <v>39</v>
      </c>
      <c r="U14" s="217">
        <v>90</v>
      </c>
      <c r="V14" s="216">
        <v>90</v>
      </c>
      <c r="W14" s="216">
        <v>90</v>
      </c>
      <c r="X14" s="320"/>
      <c r="Y14" s="218">
        <v>70</v>
      </c>
      <c r="Z14" s="185" t="s">
        <v>39</v>
      </c>
      <c r="AA14" s="218">
        <v>90</v>
      </c>
      <c r="AB14" s="218">
        <v>61</v>
      </c>
      <c r="AC14" s="185" t="s">
        <v>39</v>
      </c>
      <c r="AD14" s="218">
        <v>84</v>
      </c>
      <c r="AE14" s="217">
        <v>90</v>
      </c>
      <c r="AF14" s="273">
        <v>90</v>
      </c>
      <c r="AG14" s="46">
        <f>SUM(C14:AF14)</f>
        <v>1007</v>
      </c>
      <c r="AH14" s="47">
        <f>AVERAGEA(C14:AF14)</f>
        <v>34.724137931034484</v>
      </c>
      <c r="AI14" s="48">
        <f>AVERAGE(C14:AF14)</f>
        <v>47.95238095238095</v>
      </c>
    </row>
    <row r="15" spans="1:35" ht="12.75">
      <c r="A15" s="41" t="s">
        <v>13</v>
      </c>
      <c r="B15" s="42" t="s">
        <v>99</v>
      </c>
      <c r="C15" s="220" t="s">
        <v>90</v>
      </c>
      <c r="D15" s="213" t="s">
        <v>90</v>
      </c>
      <c r="E15" s="182">
        <v>45</v>
      </c>
      <c r="F15" s="182">
        <v>0</v>
      </c>
      <c r="G15" s="182">
        <v>34</v>
      </c>
      <c r="H15" s="216">
        <v>90</v>
      </c>
      <c r="I15" s="185" t="s">
        <v>39</v>
      </c>
      <c r="J15" s="245">
        <v>42</v>
      </c>
      <c r="K15" s="185" t="s">
        <v>34</v>
      </c>
      <c r="L15" s="185" t="s">
        <v>88</v>
      </c>
      <c r="M15" s="185" t="s">
        <v>34</v>
      </c>
      <c r="N15" s="216">
        <v>86</v>
      </c>
      <c r="O15" s="182">
        <v>45</v>
      </c>
      <c r="P15" s="185" t="s">
        <v>39</v>
      </c>
      <c r="Q15" s="184">
        <v>45</v>
      </c>
      <c r="R15" s="289">
        <v>90</v>
      </c>
      <c r="S15" s="218">
        <v>90</v>
      </c>
      <c r="T15" s="216">
        <v>46</v>
      </c>
      <c r="U15" s="186">
        <v>0</v>
      </c>
      <c r="V15" s="216">
        <v>46</v>
      </c>
      <c r="W15" s="185" t="s">
        <v>34</v>
      </c>
      <c r="X15" s="320"/>
      <c r="Y15" s="185" t="s">
        <v>39</v>
      </c>
      <c r="Z15" s="217">
        <v>90</v>
      </c>
      <c r="AA15" s="217">
        <v>57</v>
      </c>
      <c r="AB15" s="217">
        <v>46</v>
      </c>
      <c r="AC15" s="217">
        <v>46</v>
      </c>
      <c r="AD15" s="217">
        <v>46</v>
      </c>
      <c r="AE15" s="185" t="s">
        <v>39</v>
      </c>
      <c r="AF15" s="187" t="s">
        <v>33</v>
      </c>
      <c r="AG15" s="46">
        <f>SUM(C15:AF15)</f>
        <v>944</v>
      </c>
      <c r="AH15" s="47">
        <f>AVERAGEA(C15:AF15)</f>
        <v>32.55172413793103</v>
      </c>
      <c r="AI15" s="48">
        <f>AVERAGE(C15:AF15)</f>
        <v>52.44444444444444</v>
      </c>
    </row>
    <row r="16" spans="1:35" ht="12.75">
      <c r="A16" s="41" t="s">
        <v>14</v>
      </c>
      <c r="B16" s="42" t="s">
        <v>78</v>
      </c>
      <c r="C16" s="211">
        <v>90</v>
      </c>
      <c r="D16" s="216">
        <v>90</v>
      </c>
      <c r="E16" s="185" t="s">
        <v>39</v>
      </c>
      <c r="F16" s="183">
        <v>3</v>
      </c>
      <c r="G16" s="182">
        <v>45</v>
      </c>
      <c r="H16" s="217">
        <v>86</v>
      </c>
      <c r="I16" s="216">
        <v>89</v>
      </c>
      <c r="J16" s="217">
        <v>90</v>
      </c>
      <c r="K16" s="182">
        <v>45</v>
      </c>
      <c r="L16" s="217">
        <v>90</v>
      </c>
      <c r="M16" s="217">
        <v>90</v>
      </c>
      <c r="N16" s="182">
        <v>6</v>
      </c>
      <c r="O16" s="217">
        <v>46</v>
      </c>
      <c r="P16" s="216">
        <v>90</v>
      </c>
      <c r="Q16" s="272">
        <v>46</v>
      </c>
      <c r="R16" s="284" t="s">
        <v>90</v>
      </c>
      <c r="S16" s="213" t="s">
        <v>90</v>
      </c>
      <c r="T16" s="213" t="s">
        <v>90</v>
      </c>
      <c r="U16" s="213" t="s">
        <v>90</v>
      </c>
      <c r="V16" s="234" t="s">
        <v>90</v>
      </c>
      <c r="W16" s="234" t="s">
        <v>90</v>
      </c>
      <c r="X16" s="320"/>
      <c r="Y16" s="213" t="s">
        <v>90</v>
      </c>
      <c r="Z16" s="213" t="s">
        <v>90</v>
      </c>
      <c r="AA16" s="213" t="s">
        <v>90</v>
      </c>
      <c r="AB16" s="213" t="s">
        <v>90</v>
      </c>
      <c r="AC16" s="213" t="s">
        <v>90</v>
      </c>
      <c r="AD16" s="213" t="s">
        <v>90</v>
      </c>
      <c r="AE16" s="213" t="s">
        <v>90</v>
      </c>
      <c r="AF16" s="355" t="s">
        <v>90</v>
      </c>
      <c r="AG16" s="46">
        <f>SUM(C16:AF16)</f>
        <v>906</v>
      </c>
      <c r="AH16" s="47">
        <f>AVERAGEA(C16:AF16)</f>
        <v>31.24137931034483</v>
      </c>
      <c r="AI16" s="48">
        <f>AVERAGE(C16:AF16)</f>
        <v>64.71428571428571</v>
      </c>
    </row>
    <row r="17" spans="1:35" ht="12.75">
      <c r="A17" s="41" t="s">
        <v>15</v>
      </c>
      <c r="B17" s="42" t="s">
        <v>103</v>
      </c>
      <c r="C17" s="233" t="s">
        <v>90</v>
      </c>
      <c r="D17" s="234" t="s">
        <v>90</v>
      </c>
      <c r="E17" s="234" t="s">
        <v>90</v>
      </c>
      <c r="F17" s="234" t="s">
        <v>90</v>
      </c>
      <c r="G17" s="95">
        <v>23</v>
      </c>
      <c r="H17" s="95">
        <v>13</v>
      </c>
      <c r="I17" s="95">
        <v>2</v>
      </c>
      <c r="J17" s="95">
        <v>7</v>
      </c>
      <c r="K17" s="95">
        <v>15</v>
      </c>
      <c r="L17" s="218">
        <v>90</v>
      </c>
      <c r="M17" s="95">
        <v>11</v>
      </c>
      <c r="N17" s="95">
        <v>32</v>
      </c>
      <c r="O17" s="95">
        <v>45</v>
      </c>
      <c r="P17" s="218">
        <v>90</v>
      </c>
      <c r="Q17" s="188">
        <v>34</v>
      </c>
      <c r="R17" s="98">
        <v>45</v>
      </c>
      <c r="S17" s="216">
        <v>81</v>
      </c>
      <c r="T17" s="218">
        <v>90</v>
      </c>
      <c r="U17" s="216">
        <v>90</v>
      </c>
      <c r="V17" s="182">
        <v>45</v>
      </c>
      <c r="W17" s="186">
        <v>15</v>
      </c>
      <c r="X17" s="317"/>
      <c r="Y17" s="186">
        <v>25</v>
      </c>
      <c r="Z17" s="186">
        <v>25</v>
      </c>
      <c r="AA17" s="95">
        <v>20</v>
      </c>
      <c r="AB17" s="186">
        <v>45</v>
      </c>
      <c r="AC17" s="185" t="s">
        <v>39</v>
      </c>
      <c r="AD17" s="95">
        <v>16</v>
      </c>
      <c r="AE17" s="95">
        <v>22</v>
      </c>
      <c r="AF17" s="188">
        <v>20</v>
      </c>
      <c r="AG17" s="46">
        <f>SUM(C17:AF17)</f>
        <v>901</v>
      </c>
      <c r="AH17" s="47">
        <f>AVERAGEA(C17:AF17)</f>
        <v>31.06896551724138</v>
      </c>
      <c r="AI17" s="48">
        <f>AVERAGE(C17:AF17)</f>
        <v>37.541666666666664</v>
      </c>
    </row>
    <row r="18" spans="1:35" ht="12.75">
      <c r="A18" s="41" t="s">
        <v>16</v>
      </c>
      <c r="B18" s="42" t="s">
        <v>101</v>
      </c>
      <c r="C18" s="214" t="s">
        <v>90</v>
      </c>
      <c r="D18" s="224" t="s">
        <v>90</v>
      </c>
      <c r="E18" s="95">
        <v>12</v>
      </c>
      <c r="F18" s="95">
        <v>0</v>
      </c>
      <c r="G18" s="185" t="s">
        <v>39</v>
      </c>
      <c r="H18" s="218">
        <v>90</v>
      </c>
      <c r="I18" s="95">
        <v>27</v>
      </c>
      <c r="J18" s="218">
        <v>72</v>
      </c>
      <c r="K18" s="185" t="s">
        <v>39</v>
      </c>
      <c r="L18" s="185" t="s">
        <v>39</v>
      </c>
      <c r="M18" s="185" t="s">
        <v>39</v>
      </c>
      <c r="N18" s="185" t="s">
        <v>88</v>
      </c>
      <c r="O18" s="185" t="s">
        <v>39</v>
      </c>
      <c r="P18" s="185" t="s">
        <v>39</v>
      </c>
      <c r="Q18" s="188">
        <v>34</v>
      </c>
      <c r="R18" s="168" t="s">
        <v>40</v>
      </c>
      <c r="S18" s="289">
        <v>68</v>
      </c>
      <c r="T18" s="168" t="s">
        <v>88</v>
      </c>
      <c r="U18" s="289">
        <v>57</v>
      </c>
      <c r="V18" s="289">
        <v>60</v>
      </c>
      <c r="W18" s="168" t="s">
        <v>39</v>
      </c>
      <c r="X18" s="317"/>
      <c r="Y18" s="189">
        <v>28</v>
      </c>
      <c r="Z18" s="291">
        <v>90</v>
      </c>
      <c r="AA18" s="290">
        <v>70</v>
      </c>
      <c r="AB18" s="168" t="s">
        <v>88</v>
      </c>
      <c r="AC18" s="168" t="s">
        <v>39</v>
      </c>
      <c r="AD18" s="290">
        <v>74</v>
      </c>
      <c r="AE18" s="290">
        <v>59</v>
      </c>
      <c r="AF18" s="290">
        <v>77</v>
      </c>
      <c r="AG18" s="46">
        <f>SUM(C18:AF18)</f>
        <v>818</v>
      </c>
      <c r="AH18" s="47">
        <f>AVERAGEA(C18:AF18)</f>
        <v>28.20689655172414</v>
      </c>
      <c r="AI18" s="48">
        <f>AVERAGE(C18:AF18)</f>
        <v>54.53333333333333</v>
      </c>
    </row>
    <row r="19" spans="1:35" ht="12.75">
      <c r="A19" s="41" t="s">
        <v>17</v>
      </c>
      <c r="B19" s="42" t="s">
        <v>92</v>
      </c>
      <c r="C19" s="215" t="s">
        <v>88</v>
      </c>
      <c r="D19" s="216">
        <v>90</v>
      </c>
      <c r="E19" s="216">
        <v>85</v>
      </c>
      <c r="F19" s="216">
        <v>85</v>
      </c>
      <c r="G19" s="216">
        <v>61</v>
      </c>
      <c r="H19" s="185" t="s">
        <v>88</v>
      </c>
      <c r="I19" s="182">
        <v>30</v>
      </c>
      <c r="J19" s="183" t="s">
        <v>39</v>
      </c>
      <c r="K19" s="185" t="s">
        <v>39</v>
      </c>
      <c r="L19" s="216">
        <v>59</v>
      </c>
      <c r="M19" s="216">
        <v>90</v>
      </c>
      <c r="N19" s="216">
        <v>90</v>
      </c>
      <c r="O19" s="186">
        <v>45</v>
      </c>
      <c r="P19" s="217">
        <v>58</v>
      </c>
      <c r="Q19" s="194">
        <v>34</v>
      </c>
      <c r="R19" s="191">
        <v>45</v>
      </c>
      <c r="S19" s="185" t="s">
        <v>39</v>
      </c>
      <c r="T19" s="185" t="s">
        <v>39</v>
      </c>
      <c r="U19" s="185" t="s">
        <v>39</v>
      </c>
      <c r="V19" s="185" t="s">
        <v>39</v>
      </c>
      <c r="W19" s="185" t="s">
        <v>39</v>
      </c>
      <c r="X19" s="320"/>
      <c r="Y19" s="185" t="s">
        <v>39</v>
      </c>
      <c r="Z19" s="185" t="s">
        <v>39</v>
      </c>
      <c r="AA19" s="185" t="s">
        <v>39</v>
      </c>
      <c r="AB19" s="185" t="s">
        <v>39</v>
      </c>
      <c r="AC19" s="185" t="s">
        <v>39</v>
      </c>
      <c r="AD19" s="185" t="s">
        <v>39</v>
      </c>
      <c r="AE19" s="185" t="s">
        <v>39</v>
      </c>
      <c r="AF19" s="187" t="s">
        <v>39</v>
      </c>
      <c r="AG19" s="46">
        <f>SUM(C19:AF19)</f>
        <v>772</v>
      </c>
      <c r="AH19" s="47">
        <f>AVERAGEA(C19:AF19)</f>
        <v>26.620689655172413</v>
      </c>
      <c r="AI19" s="48">
        <f>AVERAGE(C19:AF19)</f>
        <v>64.33333333333333</v>
      </c>
    </row>
    <row r="20" spans="1:35" ht="12.75">
      <c r="A20" s="41" t="s">
        <v>18</v>
      </c>
      <c r="B20" s="42" t="s">
        <v>110</v>
      </c>
      <c r="C20" s="214" t="s">
        <v>90</v>
      </c>
      <c r="D20" s="224" t="s">
        <v>90</v>
      </c>
      <c r="E20" s="224" t="s">
        <v>90</v>
      </c>
      <c r="F20" s="224" t="s">
        <v>90</v>
      </c>
      <c r="G20" s="224" t="s">
        <v>90</v>
      </c>
      <c r="H20" s="224" t="s">
        <v>90</v>
      </c>
      <c r="I20" s="224" t="s">
        <v>90</v>
      </c>
      <c r="J20" s="224" t="s">
        <v>90</v>
      </c>
      <c r="K20" s="224" t="s">
        <v>90</v>
      </c>
      <c r="L20" s="224" t="s">
        <v>90</v>
      </c>
      <c r="M20" s="224" t="s">
        <v>90</v>
      </c>
      <c r="N20" s="224" t="s">
        <v>90</v>
      </c>
      <c r="O20" s="224" t="s">
        <v>90</v>
      </c>
      <c r="P20" s="224" t="s">
        <v>90</v>
      </c>
      <c r="Q20" s="323" t="s">
        <v>90</v>
      </c>
      <c r="R20" s="290">
        <v>46</v>
      </c>
      <c r="S20" s="185" t="s">
        <v>88</v>
      </c>
      <c r="T20" s="185" t="s">
        <v>88</v>
      </c>
      <c r="U20" s="185" t="s">
        <v>39</v>
      </c>
      <c r="V20" s="185" t="s">
        <v>88</v>
      </c>
      <c r="W20" s="217">
        <v>90</v>
      </c>
      <c r="X20" s="317"/>
      <c r="Y20" s="217">
        <v>90</v>
      </c>
      <c r="Z20" s="217">
        <v>90</v>
      </c>
      <c r="AA20" s="185" t="s">
        <v>88</v>
      </c>
      <c r="AB20" s="185" t="s">
        <v>88</v>
      </c>
      <c r="AC20" s="218">
        <v>90</v>
      </c>
      <c r="AD20" s="218">
        <v>90</v>
      </c>
      <c r="AE20" s="218">
        <v>90</v>
      </c>
      <c r="AF20" s="187" t="s">
        <v>88</v>
      </c>
      <c r="AG20" s="46">
        <f>SUM(C20:AF20)</f>
        <v>586</v>
      </c>
      <c r="AH20" s="47">
        <f>AVERAGEA(C20:AF20)</f>
        <v>20.20689655172414</v>
      </c>
      <c r="AI20" s="48">
        <f>AVERAGE(C20:AF20)</f>
        <v>83.71428571428571</v>
      </c>
    </row>
    <row r="21" spans="1:35" ht="12.75">
      <c r="A21" s="41" t="s">
        <v>19</v>
      </c>
      <c r="B21" s="42" t="s">
        <v>107</v>
      </c>
      <c r="C21" s="233" t="s">
        <v>90</v>
      </c>
      <c r="D21" s="234" t="s">
        <v>90</v>
      </c>
      <c r="E21" s="234" t="s">
        <v>90</v>
      </c>
      <c r="F21" s="234" t="s">
        <v>90</v>
      </c>
      <c r="G21" s="234" t="s">
        <v>90</v>
      </c>
      <c r="H21" s="234" t="s">
        <v>90</v>
      </c>
      <c r="I21" s="234" t="s">
        <v>90</v>
      </c>
      <c r="J21" s="234" t="s">
        <v>90</v>
      </c>
      <c r="K21" s="234" t="s">
        <v>90</v>
      </c>
      <c r="L21" s="218">
        <v>90</v>
      </c>
      <c r="M21" s="218">
        <v>65</v>
      </c>
      <c r="N21" s="218">
        <v>90</v>
      </c>
      <c r="O21" s="218">
        <v>90</v>
      </c>
      <c r="P21" s="218">
        <v>90</v>
      </c>
      <c r="Q21" s="273">
        <v>63</v>
      </c>
      <c r="R21" s="168" t="s">
        <v>33</v>
      </c>
      <c r="S21" s="216">
        <v>46</v>
      </c>
      <c r="T21" s="185" t="s">
        <v>33</v>
      </c>
      <c r="U21" s="185" t="s">
        <v>33</v>
      </c>
      <c r="V21" s="185" t="s">
        <v>39</v>
      </c>
      <c r="W21" s="234" t="s">
        <v>90</v>
      </c>
      <c r="X21" s="317"/>
      <c r="Y21" s="234" t="s">
        <v>90</v>
      </c>
      <c r="Z21" s="234" t="s">
        <v>90</v>
      </c>
      <c r="AA21" s="224" t="s">
        <v>90</v>
      </c>
      <c r="AB21" s="234" t="s">
        <v>90</v>
      </c>
      <c r="AC21" s="224" t="s">
        <v>90</v>
      </c>
      <c r="AD21" s="224" t="s">
        <v>90</v>
      </c>
      <c r="AE21" s="224" t="s">
        <v>90</v>
      </c>
      <c r="AF21" s="323" t="s">
        <v>90</v>
      </c>
      <c r="AG21" s="46">
        <f>SUM(C21:AF21)</f>
        <v>534</v>
      </c>
      <c r="AH21" s="47">
        <f>AVERAGEA(C21:AF21)</f>
        <v>18.413793103448278</v>
      </c>
      <c r="AI21" s="48">
        <f>AVERAGE(C21:AF21)</f>
        <v>76.28571428571429</v>
      </c>
    </row>
    <row r="22" spans="1:35" ht="12.75">
      <c r="A22" s="41" t="s">
        <v>20</v>
      </c>
      <c r="B22" s="42" t="s">
        <v>80</v>
      </c>
      <c r="C22" s="211">
        <v>90</v>
      </c>
      <c r="D22" s="217">
        <v>90</v>
      </c>
      <c r="E22" s="217">
        <v>90</v>
      </c>
      <c r="F22" s="216">
        <v>90</v>
      </c>
      <c r="G22" s="185" t="s">
        <v>88</v>
      </c>
      <c r="H22" s="185" t="s">
        <v>88</v>
      </c>
      <c r="I22" s="185" t="s">
        <v>88</v>
      </c>
      <c r="J22" s="185" t="s">
        <v>88</v>
      </c>
      <c r="K22" s="183" t="s">
        <v>88</v>
      </c>
      <c r="L22" s="183" t="s">
        <v>39</v>
      </c>
      <c r="M22" s="183" t="s">
        <v>88</v>
      </c>
      <c r="N22" s="185" t="s">
        <v>88</v>
      </c>
      <c r="O22" s="185" t="s">
        <v>88</v>
      </c>
      <c r="P22" s="185" t="s">
        <v>88</v>
      </c>
      <c r="Q22" s="187" t="s">
        <v>33</v>
      </c>
      <c r="R22" s="168" t="s">
        <v>88</v>
      </c>
      <c r="S22" s="217">
        <v>23</v>
      </c>
      <c r="T22" s="185" t="s">
        <v>34</v>
      </c>
      <c r="U22" s="183" t="s">
        <v>34</v>
      </c>
      <c r="V22" s="185" t="s">
        <v>34</v>
      </c>
      <c r="W22" s="185" t="s">
        <v>88</v>
      </c>
      <c r="X22" s="320"/>
      <c r="Y22" s="185" t="s">
        <v>88</v>
      </c>
      <c r="Z22" s="185" t="s">
        <v>88</v>
      </c>
      <c r="AA22" s="218">
        <v>90</v>
      </c>
      <c r="AB22" s="185" t="s">
        <v>88</v>
      </c>
      <c r="AC22" s="185" t="s">
        <v>88</v>
      </c>
      <c r="AD22" s="185" t="s">
        <v>88</v>
      </c>
      <c r="AE22" s="185" t="s">
        <v>88</v>
      </c>
      <c r="AF22" s="187" t="s">
        <v>88</v>
      </c>
      <c r="AG22" s="46">
        <f>SUM(C22:AF22)</f>
        <v>473</v>
      </c>
      <c r="AH22" s="47">
        <f>AVERAGEA(C22:AF22)</f>
        <v>16.310344827586206</v>
      </c>
      <c r="AI22" s="48">
        <f>AVERAGE(C22:AF22)</f>
        <v>78.83333333333333</v>
      </c>
    </row>
    <row r="23" spans="1:35" ht="12.75">
      <c r="A23" s="41" t="s">
        <v>21</v>
      </c>
      <c r="B23" s="42" t="s">
        <v>98</v>
      </c>
      <c r="C23" s="215" t="s">
        <v>39</v>
      </c>
      <c r="D23" s="185" t="s">
        <v>39</v>
      </c>
      <c r="E23" s="218">
        <v>46</v>
      </c>
      <c r="F23" s="218">
        <v>90</v>
      </c>
      <c r="G23" s="218">
        <v>90</v>
      </c>
      <c r="H23" s="218">
        <v>90</v>
      </c>
      <c r="I23" s="185" t="s">
        <v>39</v>
      </c>
      <c r="J23" s="185" t="s">
        <v>39</v>
      </c>
      <c r="K23" s="218">
        <v>46</v>
      </c>
      <c r="L23" s="185" t="s">
        <v>33</v>
      </c>
      <c r="M23" s="185" t="s">
        <v>33</v>
      </c>
      <c r="N23" s="185" t="s">
        <v>33</v>
      </c>
      <c r="O23" s="185" t="s">
        <v>33</v>
      </c>
      <c r="P23" s="185" t="s">
        <v>33</v>
      </c>
      <c r="Q23" s="187" t="s">
        <v>33</v>
      </c>
      <c r="R23" s="285" t="s">
        <v>90</v>
      </c>
      <c r="S23" s="224" t="s">
        <v>90</v>
      </c>
      <c r="T23" s="224" t="s">
        <v>90</v>
      </c>
      <c r="U23" s="224" t="s">
        <v>90</v>
      </c>
      <c r="V23" s="234" t="s">
        <v>90</v>
      </c>
      <c r="W23" s="234" t="s">
        <v>90</v>
      </c>
      <c r="X23" s="318"/>
      <c r="Y23" s="224" t="s">
        <v>90</v>
      </c>
      <c r="Z23" s="224" t="s">
        <v>90</v>
      </c>
      <c r="AA23" s="224" t="s">
        <v>90</v>
      </c>
      <c r="AB23" s="224" t="s">
        <v>90</v>
      </c>
      <c r="AC23" s="224" t="s">
        <v>90</v>
      </c>
      <c r="AD23" s="224" t="s">
        <v>90</v>
      </c>
      <c r="AE23" s="224" t="s">
        <v>90</v>
      </c>
      <c r="AF23" s="323" t="s">
        <v>90</v>
      </c>
      <c r="AG23" s="46">
        <f>SUM(C23:AF23)</f>
        <v>362</v>
      </c>
      <c r="AH23" s="47">
        <f>AVERAGEA(C23:AF23)</f>
        <v>12.482758620689655</v>
      </c>
      <c r="AI23" s="48">
        <f>AVERAGE(C23:AF23)</f>
        <v>72.4</v>
      </c>
    </row>
    <row r="24" spans="1:35" ht="12.75">
      <c r="A24" s="41" t="s">
        <v>22</v>
      </c>
      <c r="B24" s="42" t="s">
        <v>105</v>
      </c>
      <c r="C24" s="215" t="s">
        <v>88</v>
      </c>
      <c r="D24" s="185" t="s">
        <v>88</v>
      </c>
      <c r="E24" s="185" t="s">
        <v>88</v>
      </c>
      <c r="F24" s="185" t="s">
        <v>88</v>
      </c>
      <c r="G24" s="185" t="s">
        <v>88</v>
      </c>
      <c r="H24" s="185" t="s">
        <v>88</v>
      </c>
      <c r="I24" s="218">
        <v>90</v>
      </c>
      <c r="J24" s="185" t="s">
        <v>88</v>
      </c>
      <c r="K24" s="185" t="s">
        <v>88</v>
      </c>
      <c r="L24" s="185" t="s">
        <v>39</v>
      </c>
      <c r="M24" s="185" t="s">
        <v>88</v>
      </c>
      <c r="N24" s="185" t="s">
        <v>88</v>
      </c>
      <c r="O24" s="185" t="s">
        <v>88</v>
      </c>
      <c r="P24" s="185" t="s">
        <v>88</v>
      </c>
      <c r="Q24" s="273">
        <v>90</v>
      </c>
      <c r="R24" s="168" t="s">
        <v>88</v>
      </c>
      <c r="S24" s="185" t="s">
        <v>88</v>
      </c>
      <c r="T24" s="185" t="s">
        <v>39</v>
      </c>
      <c r="U24" s="185" t="s">
        <v>88</v>
      </c>
      <c r="V24" s="216">
        <v>90</v>
      </c>
      <c r="W24" s="185" t="s">
        <v>88</v>
      </c>
      <c r="X24" s="317"/>
      <c r="Y24" s="185" t="s">
        <v>88</v>
      </c>
      <c r="Z24" s="185" t="s">
        <v>88</v>
      </c>
      <c r="AA24" s="185" t="s">
        <v>88</v>
      </c>
      <c r="AB24" s="185" t="s">
        <v>88</v>
      </c>
      <c r="AC24" s="218">
        <v>90</v>
      </c>
      <c r="AD24" s="185" t="s">
        <v>88</v>
      </c>
      <c r="AE24" s="185" t="s">
        <v>88</v>
      </c>
      <c r="AF24" s="187" t="s">
        <v>88</v>
      </c>
      <c r="AG24" s="46">
        <f>SUM(C24:AF24)</f>
        <v>360</v>
      </c>
      <c r="AH24" s="47">
        <f>AVERAGEA(C24:AF24)</f>
        <v>12.413793103448276</v>
      </c>
      <c r="AI24" s="48">
        <f>AVERAGE(C24:AF24)</f>
        <v>90</v>
      </c>
    </row>
    <row r="25" spans="1:35" ht="12.75">
      <c r="A25" s="41" t="s">
        <v>23</v>
      </c>
      <c r="B25" s="42" t="s">
        <v>106</v>
      </c>
      <c r="C25" s="215" t="s">
        <v>88</v>
      </c>
      <c r="D25" s="185" t="s">
        <v>88</v>
      </c>
      <c r="E25" s="185" t="s">
        <v>88</v>
      </c>
      <c r="F25" s="185" t="s">
        <v>88</v>
      </c>
      <c r="G25" s="185" t="s">
        <v>88</v>
      </c>
      <c r="H25" s="185" t="s">
        <v>88</v>
      </c>
      <c r="I25" s="185" t="s">
        <v>88</v>
      </c>
      <c r="J25" s="185" t="s">
        <v>88</v>
      </c>
      <c r="K25" s="218">
        <v>90</v>
      </c>
      <c r="L25" s="185" t="s">
        <v>88</v>
      </c>
      <c r="M25" s="185" t="s">
        <v>88</v>
      </c>
      <c r="N25" s="185" t="s">
        <v>88</v>
      </c>
      <c r="O25" s="185" t="s">
        <v>88</v>
      </c>
      <c r="P25" s="185" t="s">
        <v>88</v>
      </c>
      <c r="Q25" s="187" t="s">
        <v>88</v>
      </c>
      <c r="R25" s="168" t="s">
        <v>88</v>
      </c>
      <c r="S25" s="185" t="s">
        <v>88</v>
      </c>
      <c r="T25" s="218">
        <v>90</v>
      </c>
      <c r="U25" s="185" t="s">
        <v>88</v>
      </c>
      <c r="V25" s="216">
        <v>90</v>
      </c>
      <c r="W25" s="185" t="s">
        <v>88</v>
      </c>
      <c r="X25" s="317"/>
      <c r="Y25" s="185" t="s">
        <v>88</v>
      </c>
      <c r="Z25" s="185" t="s">
        <v>88</v>
      </c>
      <c r="AA25" s="185" t="s">
        <v>88</v>
      </c>
      <c r="AB25" s="185" t="s">
        <v>88</v>
      </c>
      <c r="AC25" s="185" t="s">
        <v>88</v>
      </c>
      <c r="AD25" s="185" t="s">
        <v>88</v>
      </c>
      <c r="AE25" s="185" t="s">
        <v>88</v>
      </c>
      <c r="AF25" s="273">
        <v>90</v>
      </c>
      <c r="AG25" s="46">
        <f>SUM(C25:AF25)</f>
        <v>360</v>
      </c>
      <c r="AH25" s="47">
        <f>AVERAGEA(C25:AF25)</f>
        <v>12.413793103448276</v>
      </c>
      <c r="AI25" s="48">
        <f>AVERAGE(C25:AF25)</f>
        <v>90</v>
      </c>
    </row>
    <row r="26" spans="1:35" ht="12.75">
      <c r="A26" s="41" t="s">
        <v>24</v>
      </c>
      <c r="B26" s="42" t="s">
        <v>112</v>
      </c>
      <c r="C26" s="233" t="s">
        <v>90</v>
      </c>
      <c r="D26" s="234" t="s">
        <v>90</v>
      </c>
      <c r="E26" s="234" t="s">
        <v>90</v>
      </c>
      <c r="F26" s="234" t="s">
        <v>90</v>
      </c>
      <c r="G26" s="234" t="s">
        <v>90</v>
      </c>
      <c r="H26" s="234" t="s">
        <v>90</v>
      </c>
      <c r="I26" s="234" t="s">
        <v>90</v>
      </c>
      <c r="J26" s="234" t="s">
        <v>90</v>
      </c>
      <c r="K26" s="234" t="s">
        <v>90</v>
      </c>
      <c r="L26" s="234" t="s">
        <v>90</v>
      </c>
      <c r="M26" s="234" t="s">
        <v>90</v>
      </c>
      <c r="N26" s="234" t="s">
        <v>90</v>
      </c>
      <c r="O26" s="234" t="s">
        <v>90</v>
      </c>
      <c r="P26" s="234" t="s">
        <v>90</v>
      </c>
      <c r="Q26" s="336" t="s">
        <v>90</v>
      </c>
      <c r="R26" s="295" t="s">
        <v>90</v>
      </c>
      <c r="S26" s="234" t="s">
        <v>90</v>
      </c>
      <c r="T26" s="234" t="s">
        <v>90</v>
      </c>
      <c r="U26" s="234" t="s">
        <v>90</v>
      </c>
      <c r="V26" s="234" t="s">
        <v>90</v>
      </c>
      <c r="W26" s="234" t="s">
        <v>90</v>
      </c>
      <c r="X26" s="317"/>
      <c r="Y26" s="186">
        <v>20</v>
      </c>
      <c r="Z26" s="217">
        <v>65</v>
      </c>
      <c r="AA26" s="95">
        <v>33</v>
      </c>
      <c r="AB26" s="186">
        <v>45</v>
      </c>
      <c r="AC26" s="218">
        <v>90</v>
      </c>
      <c r="AD26" s="95">
        <v>21</v>
      </c>
      <c r="AE26" s="185" t="s">
        <v>39</v>
      </c>
      <c r="AF26" s="187" t="s">
        <v>39</v>
      </c>
      <c r="AG26" s="46">
        <f>SUM(C26:AF26)</f>
        <v>274</v>
      </c>
      <c r="AH26" s="47">
        <f>AVERAGEA(C26:AF26)</f>
        <v>9.448275862068966</v>
      </c>
      <c r="AI26" s="48">
        <f>AVERAGE(C26:AF26)</f>
        <v>45.666666666666664</v>
      </c>
    </row>
    <row r="27" spans="1:35" ht="12.75">
      <c r="A27" s="41" t="s">
        <v>25</v>
      </c>
      <c r="B27" s="42" t="s">
        <v>75</v>
      </c>
      <c r="C27" s="211">
        <v>90</v>
      </c>
      <c r="D27" s="183" t="s">
        <v>88</v>
      </c>
      <c r="E27" s="185" t="s">
        <v>88</v>
      </c>
      <c r="F27" s="216">
        <v>90</v>
      </c>
      <c r="G27" s="185" t="s">
        <v>88</v>
      </c>
      <c r="H27" s="216">
        <v>90</v>
      </c>
      <c r="I27" s="183" t="s">
        <v>88</v>
      </c>
      <c r="J27" s="185" t="s">
        <v>88</v>
      </c>
      <c r="K27" s="185" t="s">
        <v>88</v>
      </c>
      <c r="L27" s="185" t="s">
        <v>88</v>
      </c>
      <c r="M27" s="185" t="s">
        <v>88</v>
      </c>
      <c r="N27" s="185" t="s">
        <v>88</v>
      </c>
      <c r="O27" s="185" t="s">
        <v>88</v>
      </c>
      <c r="P27" s="185" t="s">
        <v>88</v>
      </c>
      <c r="Q27" s="187" t="s">
        <v>88</v>
      </c>
      <c r="R27" s="168" t="s">
        <v>33</v>
      </c>
      <c r="S27" s="185" t="s">
        <v>88</v>
      </c>
      <c r="T27" s="185" t="s">
        <v>88</v>
      </c>
      <c r="U27" s="185" t="s">
        <v>88</v>
      </c>
      <c r="V27" s="183" t="s">
        <v>88</v>
      </c>
      <c r="W27" s="183" t="s">
        <v>88</v>
      </c>
      <c r="X27" s="320"/>
      <c r="Y27" s="185" t="s">
        <v>88</v>
      </c>
      <c r="Z27" s="185" t="s">
        <v>39</v>
      </c>
      <c r="AA27" s="185" t="s">
        <v>88</v>
      </c>
      <c r="AB27" s="185" t="s">
        <v>88</v>
      </c>
      <c r="AC27" s="185" t="s">
        <v>88</v>
      </c>
      <c r="AD27" s="185" t="s">
        <v>39</v>
      </c>
      <c r="AE27" s="185" t="s">
        <v>88</v>
      </c>
      <c r="AF27" s="187" t="s">
        <v>88</v>
      </c>
      <c r="AG27" s="46">
        <f>SUM(C27:AF27)</f>
        <v>270</v>
      </c>
      <c r="AH27" s="47">
        <f>AVERAGEA(C27:AF27)</f>
        <v>9.310344827586206</v>
      </c>
      <c r="AI27" s="48">
        <f>AVERAGE(C27:AF27)</f>
        <v>90</v>
      </c>
    </row>
    <row r="28" spans="1:35" ht="12.75">
      <c r="A28" s="41" t="s">
        <v>26</v>
      </c>
      <c r="B28" s="42" t="s">
        <v>81</v>
      </c>
      <c r="C28" s="211">
        <v>90</v>
      </c>
      <c r="D28" s="216">
        <v>36</v>
      </c>
      <c r="E28" s="185" t="s">
        <v>33</v>
      </c>
      <c r="F28" s="185" t="s">
        <v>33</v>
      </c>
      <c r="G28" s="185" t="s">
        <v>33</v>
      </c>
      <c r="H28" s="183" t="s">
        <v>33</v>
      </c>
      <c r="I28" s="183" t="s">
        <v>33</v>
      </c>
      <c r="J28" s="183" t="s">
        <v>33</v>
      </c>
      <c r="K28" s="186">
        <v>29</v>
      </c>
      <c r="L28" s="183">
        <v>27</v>
      </c>
      <c r="M28" s="185" t="s">
        <v>34</v>
      </c>
      <c r="N28" s="185" t="s">
        <v>34</v>
      </c>
      <c r="O28" s="185" t="s">
        <v>39</v>
      </c>
      <c r="P28" s="182">
        <v>32</v>
      </c>
      <c r="Q28" s="194">
        <v>27</v>
      </c>
      <c r="R28" s="189">
        <v>16</v>
      </c>
      <c r="S28" s="185" t="s">
        <v>33</v>
      </c>
      <c r="T28" s="185" t="s">
        <v>33</v>
      </c>
      <c r="U28" s="185" t="s">
        <v>33</v>
      </c>
      <c r="V28" s="185" t="s">
        <v>33</v>
      </c>
      <c r="W28" s="185" t="s">
        <v>33</v>
      </c>
      <c r="X28" s="320"/>
      <c r="Y28" s="185" t="s">
        <v>33</v>
      </c>
      <c r="Z28" s="185" t="s">
        <v>33</v>
      </c>
      <c r="AA28" s="185" t="s">
        <v>33</v>
      </c>
      <c r="AB28" s="185" t="s">
        <v>33</v>
      </c>
      <c r="AC28" s="185" t="s">
        <v>33</v>
      </c>
      <c r="AD28" s="185" t="s">
        <v>33</v>
      </c>
      <c r="AE28" s="185" t="s">
        <v>33</v>
      </c>
      <c r="AF28" s="188">
        <v>13</v>
      </c>
      <c r="AG28" s="50">
        <f>SUM(C28:AF28)</f>
        <v>270</v>
      </c>
      <c r="AH28" s="51">
        <f>AVERAGEA(C28:AF28)</f>
        <v>9.310344827586206</v>
      </c>
      <c r="AI28" s="52">
        <f>AVERAGE(C28:AF28)</f>
        <v>33.75</v>
      </c>
    </row>
    <row r="29" spans="1:35" ht="12.75">
      <c r="A29" s="41" t="s">
        <v>27</v>
      </c>
      <c r="B29" s="42" t="s">
        <v>93</v>
      </c>
      <c r="C29" s="247" t="s">
        <v>88</v>
      </c>
      <c r="D29" s="303">
        <v>90</v>
      </c>
      <c r="E29" s="303">
        <v>78</v>
      </c>
      <c r="F29" s="303">
        <v>90</v>
      </c>
      <c r="G29" s="247" t="s">
        <v>88</v>
      </c>
      <c r="H29" s="247" t="s">
        <v>88</v>
      </c>
      <c r="I29" s="247" t="s">
        <v>88</v>
      </c>
      <c r="J29" s="247" t="s">
        <v>88</v>
      </c>
      <c r="K29" s="247" t="s">
        <v>88</v>
      </c>
      <c r="L29" s="247" t="s">
        <v>39</v>
      </c>
      <c r="M29" s="247" t="s">
        <v>88</v>
      </c>
      <c r="N29" s="247" t="s">
        <v>88</v>
      </c>
      <c r="O29" s="247" t="s">
        <v>88</v>
      </c>
      <c r="P29" s="247" t="s">
        <v>39</v>
      </c>
      <c r="Q29" s="356" t="s">
        <v>33</v>
      </c>
      <c r="R29" s="247" t="s">
        <v>88</v>
      </c>
      <c r="S29" s="247" t="s">
        <v>88</v>
      </c>
      <c r="T29" s="247" t="s">
        <v>88</v>
      </c>
      <c r="U29" s="247" t="s">
        <v>33</v>
      </c>
      <c r="V29" s="247" t="s">
        <v>88</v>
      </c>
      <c r="W29" s="247" t="s">
        <v>88</v>
      </c>
      <c r="X29" s="348"/>
      <c r="Y29" s="247" t="s">
        <v>88</v>
      </c>
      <c r="Z29" s="247" t="s">
        <v>88</v>
      </c>
      <c r="AA29" s="247" t="s">
        <v>39</v>
      </c>
      <c r="AB29" s="247" t="s">
        <v>88</v>
      </c>
      <c r="AC29" s="247" t="s">
        <v>88</v>
      </c>
      <c r="AD29" s="247" t="s">
        <v>88</v>
      </c>
      <c r="AE29" s="247" t="s">
        <v>88</v>
      </c>
      <c r="AF29" s="356" t="s">
        <v>88</v>
      </c>
      <c r="AG29" s="50">
        <f>SUM(C29:AF29)</f>
        <v>258</v>
      </c>
      <c r="AH29" s="51">
        <f>AVERAGEA(C29:AF29)</f>
        <v>8.89655172413793</v>
      </c>
      <c r="AI29" s="52">
        <f>AVERAGE(C29:AF29)</f>
        <v>86</v>
      </c>
    </row>
    <row r="30" spans="1:35" ht="12.75">
      <c r="A30" s="41" t="s">
        <v>28</v>
      </c>
      <c r="B30" s="42" t="s">
        <v>108</v>
      </c>
      <c r="C30" s="247" t="s">
        <v>88</v>
      </c>
      <c r="D30" s="247" t="s">
        <v>88</v>
      </c>
      <c r="E30" s="247" t="s">
        <v>88</v>
      </c>
      <c r="F30" s="247" t="s">
        <v>88</v>
      </c>
      <c r="G30" s="247" t="s">
        <v>88</v>
      </c>
      <c r="H30" s="247" t="s">
        <v>88</v>
      </c>
      <c r="I30" s="247" t="s">
        <v>88</v>
      </c>
      <c r="J30" s="247" t="s">
        <v>88</v>
      </c>
      <c r="K30" s="247" t="s">
        <v>88</v>
      </c>
      <c r="L30" s="247" t="s">
        <v>88</v>
      </c>
      <c r="M30" s="247" t="s">
        <v>88</v>
      </c>
      <c r="N30" s="292">
        <v>90</v>
      </c>
      <c r="O30" s="292">
        <v>90</v>
      </c>
      <c r="P30" s="247" t="s">
        <v>88</v>
      </c>
      <c r="Q30" s="247" t="s">
        <v>88</v>
      </c>
      <c r="R30" s="247" t="s">
        <v>88</v>
      </c>
      <c r="S30" s="247" t="s">
        <v>88</v>
      </c>
      <c r="T30" s="247" t="s">
        <v>88</v>
      </c>
      <c r="U30" s="247" t="s">
        <v>88</v>
      </c>
      <c r="V30" s="247" t="s">
        <v>34</v>
      </c>
      <c r="W30" s="247" t="s">
        <v>34</v>
      </c>
      <c r="X30" s="325"/>
      <c r="Y30" s="247" t="s">
        <v>88</v>
      </c>
      <c r="Z30" s="247" t="s">
        <v>33</v>
      </c>
      <c r="AA30" s="247" t="s">
        <v>88</v>
      </c>
      <c r="AB30" s="247" t="s">
        <v>88</v>
      </c>
      <c r="AC30" s="247" t="s">
        <v>88</v>
      </c>
      <c r="AD30" s="247" t="s">
        <v>88</v>
      </c>
      <c r="AE30" s="247" t="s">
        <v>88</v>
      </c>
      <c r="AF30" s="356" t="s">
        <v>88</v>
      </c>
      <c r="AG30" s="50">
        <f>SUM(C30:AF30)</f>
        <v>180</v>
      </c>
      <c r="AH30" s="51">
        <f>AVERAGEA(C30:AF30)</f>
        <v>6.206896551724138</v>
      </c>
      <c r="AI30" s="52">
        <f>AVERAGE(C30:AF30)</f>
        <v>90</v>
      </c>
    </row>
    <row r="31" spans="1:35" ht="12.75">
      <c r="A31" s="41" t="s">
        <v>29</v>
      </c>
      <c r="B31" s="42" t="s">
        <v>113</v>
      </c>
      <c r="C31" s="297" t="s">
        <v>90</v>
      </c>
      <c r="D31" s="297" t="s">
        <v>90</v>
      </c>
      <c r="E31" s="297" t="s">
        <v>90</v>
      </c>
      <c r="F31" s="297" t="s">
        <v>90</v>
      </c>
      <c r="G31" s="297" t="s">
        <v>90</v>
      </c>
      <c r="H31" s="297" t="s">
        <v>90</v>
      </c>
      <c r="I31" s="297" t="s">
        <v>90</v>
      </c>
      <c r="J31" s="297" t="s">
        <v>90</v>
      </c>
      <c r="K31" s="297" t="s">
        <v>90</v>
      </c>
      <c r="L31" s="297" t="s">
        <v>90</v>
      </c>
      <c r="M31" s="297" t="s">
        <v>90</v>
      </c>
      <c r="N31" s="297" t="s">
        <v>90</v>
      </c>
      <c r="O31" s="297" t="s">
        <v>90</v>
      </c>
      <c r="P31" s="297" t="s">
        <v>90</v>
      </c>
      <c r="Q31" s="297" t="s">
        <v>90</v>
      </c>
      <c r="R31" s="297" t="s">
        <v>90</v>
      </c>
      <c r="S31" s="297" t="s">
        <v>90</v>
      </c>
      <c r="T31" s="297" t="s">
        <v>90</v>
      </c>
      <c r="U31" s="297" t="s">
        <v>90</v>
      </c>
      <c r="V31" s="297" t="s">
        <v>90</v>
      </c>
      <c r="W31" s="297" t="s">
        <v>90</v>
      </c>
      <c r="X31" s="325"/>
      <c r="Y31" s="297" t="s">
        <v>90</v>
      </c>
      <c r="Z31" s="297" t="s">
        <v>90</v>
      </c>
      <c r="AA31" s="292">
        <v>90</v>
      </c>
      <c r="AB31" s="247" t="s">
        <v>33</v>
      </c>
      <c r="AC31" s="287">
        <v>45</v>
      </c>
      <c r="AD31" s="247" t="s">
        <v>39</v>
      </c>
      <c r="AE31" s="287">
        <v>31</v>
      </c>
      <c r="AF31" s="356" t="s">
        <v>39</v>
      </c>
      <c r="AG31" s="50">
        <f>SUM(C31:AF31)</f>
        <v>166</v>
      </c>
      <c r="AH31" s="51">
        <f>AVERAGEA(C31:AF31)</f>
        <v>5.724137931034483</v>
      </c>
      <c r="AI31" s="52">
        <f>AVERAGE(C31:AF31)</f>
        <v>55.333333333333336</v>
      </c>
    </row>
    <row r="32" spans="1:35" ht="12.75">
      <c r="A32" s="41" t="s">
        <v>116</v>
      </c>
      <c r="B32" s="42" t="s">
        <v>111</v>
      </c>
      <c r="C32" s="247" t="s">
        <v>88</v>
      </c>
      <c r="D32" s="247" t="s">
        <v>88</v>
      </c>
      <c r="E32" s="247" t="s">
        <v>88</v>
      </c>
      <c r="F32" s="247" t="s">
        <v>88</v>
      </c>
      <c r="G32" s="247" t="s">
        <v>39</v>
      </c>
      <c r="H32" s="247" t="s">
        <v>39</v>
      </c>
      <c r="I32" s="247" t="s">
        <v>88</v>
      </c>
      <c r="J32" s="247" t="s">
        <v>88</v>
      </c>
      <c r="K32" s="247" t="s">
        <v>39</v>
      </c>
      <c r="L32" s="247" t="s">
        <v>88</v>
      </c>
      <c r="M32" s="247" t="s">
        <v>39</v>
      </c>
      <c r="N32" s="247" t="s">
        <v>88</v>
      </c>
      <c r="O32" s="247" t="s">
        <v>33</v>
      </c>
      <c r="P32" s="247" t="s">
        <v>39</v>
      </c>
      <c r="Q32" s="247" t="s">
        <v>39</v>
      </c>
      <c r="R32" s="247" t="s">
        <v>39</v>
      </c>
      <c r="S32" s="247" t="s">
        <v>88</v>
      </c>
      <c r="T32" s="292">
        <v>90</v>
      </c>
      <c r="U32" s="247" t="s">
        <v>88</v>
      </c>
      <c r="V32" s="247" t="s">
        <v>34</v>
      </c>
      <c r="W32" s="247" t="s">
        <v>34</v>
      </c>
      <c r="X32" s="325"/>
      <c r="Y32" s="247" t="s">
        <v>34</v>
      </c>
      <c r="Z32" s="247" t="s">
        <v>88</v>
      </c>
      <c r="AA32" s="247" t="s">
        <v>39</v>
      </c>
      <c r="AB32" s="247" t="s">
        <v>33</v>
      </c>
      <c r="AC32" s="247" t="s">
        <v>39</v>
      </c>
      <c r="AD32" s="247" t="s">
        <v>33</v>
      </c>
      <c r="AE32" s="247" t="s">
        <v>33</v>
      </c>
      <c r="AF32" s="356" t="s">
        <v>33</v>
      </c>
      <c r="AG32" s="50">
        <f>SUM(C32:AF32)</f>
        <v>90</v>
      </c>
      <c r="AH32" s="51">
        <f>AVERAGEA(C32:AF32)</f>
        <v>3.103448275862069</v>
      </c>
      <c r="AI32" s="52">
        <f>AVERAGE(C32:AF32)</f>
        <v>90</v>
      </c>
    </row>
    <row r="33" spans="1:35" ht="12.75">
      <c r="A33" s="41" t="s">
        <v>114</v>
      </c>
      <c r="B33" s="42" t="s">
        <v>115</v>
      </c>
      <c r="C33" s="297" t="s">
        <v>90</v>
      </c>
      <c r="D33" s="297" t="s">
        <v>90</v>
      </c>
      <c r="E33" s="297" t="s">
        <v>90</v>
      </c>
      <c r="F33" s="297" t="s">
        <v>90</v>
      </c>
      <c r="G33" s="297" t="s">
        <v>90</v>
      </c>
      <c r="H33" s="297" t="s">
        <v>90</v>
      </c>
      <c r="I33" s="297" t="s">
        <v>90</v>
      </c>
      <c r="J33" s="297" t="s">
        <v>90</v>
      </c>
      <c r="K33" s="297" t="s">
        <v>90</v>
      </c>
      <c r="L33" s="297" t="s">
        <v>90</v>
      </c>
      <c r="M33" s="297" t="s">
        <v>90</v>
      </c>
      <c r="N33" s="297" t="s">
        <v>90</v>
      </c>
      <c r="O33" s="297" t="s">
        <v>90</v>
      </c>
      <c r="P33" s="297" t="s">
        <v>90</v>
      </c>
      <c r="Q33" s="297" t="s">
        <v>90</v>
      </c>
      <c r="R33" s="297" t="s">
        <v>90</v>
      </c>
      <c r="S33" s="297" t="s">
        <v>90</v>
      </c>
      <c r="T33" s="297" t="s">
        <v>90</v>
      </c>
      <c r="U33" s="297" t="s">
        <v>90</v>
      </c>
      <c r="V33" s="297" t="s">
        <v>90</v>
      </c>
      <c r="W33" s="297" t="s">
        <v>90</v>
      </c>
      <c r="X33" s="325"/>
      <c r="Y33" s="297" t="s">
        <v>90</v>
      </c>
      <c r="Z33" s="297" t="s">
        <v>90</v>
      </c>
      <c r="AA33" s="337" t="s">
        <v>90</v>
      </c>
      <c r="AB33" s="250">
        <v>28</v>
      </c>
      <c r="AC33" s="287">
        <v>15</v>
      </c>
      <c r="AD33" s="287">
        <v>6</v>
      </c>
      <c r="AE33" s="287">
        <v>20</v>
      </c>
      <c r="AF33" s="288">
        <v>12</v>
      </c>
      <c r="AG33" s="50">
        <f>SUM(C33:AF33)</f>
        <v>81</v>
      </c>
      <c r="AH33" s="51">
        <f>AVERAGEA(C33:AF33)</f>
        <v>2.793103448275862</v>
      </c>
      <c r="AI33" s="52">
        <f>AVERAGE(C33:AF33)</f>
        <v>16.2</v>
      </c>
    </row>
    <row r="34" spans="1:35" ht="13.5" thickBot="1">
      <c r="A34" s="41" t="s">
        <v>117</v>
      </c>
      <c r="B34" s="53" t="s">
        <v>95</v>
      </c>
      <c r="C34" s="226" t="s">
        <v>90</v>
      </c>
      <c r="D34" s="195">
        <v>3</v>
      </c>
      <c r="E34" s="225" t="s">
        <v>39</v>
      </c>
      <c r="F34" s="225" t="s">
        <v>39</v>
      </c>
      <c r="G34" s="225" t="s">
        <v>39</v>
      </c>
      <c r="H34" s="227" t="s">
        <v>39</v>
      </c>
      <c r="I34" s="225" t="s">
        <v>39</v>
      </c>
      <c r="J34" s="227" t="s">
        <v>39</v>
      </c>
      <c r="K34" s="225" t="s">
        <v>39</v>
      </c>
      <c r="L34" s="225" t="s">
        <v>39</v>
      </c>
      <c r="M34" s="227" t="s">
        <v>39</v>
      </c>
      <c r="N34" s="227" t="s">
        <v>39</v>
      </c>
      <c r="O34" s="225" t="s">
        <v>39</v>
      </c>
      <c r="P34" s="225" t="s">
        <v>39</v>
      </c>
      <c r="Q34" s="237" t="s">
        <v>39</v>
      </c>
      <c r="R34" s="286" t="s">
        <v>90</v>
      </c>
      <c r="S34" s="286" t="s">
        <v>90</v>
      </c>
      <c r="T34" s="286" t="s">
        <v>90</v>
      </c>
      <c r="U34" s="286" t="s">
        <v>90</v>
      </c>
      <c r="V34" s="226" t="s">
        <v>90</v>
      </c>
      <c r="W34" s="226" t="s">
        <v>90</v>
      </c>
      <c r="X34" s="326"/>
      <c r="Y34" s="286" t="s">
        <v>90</v>
      </c>
      <c r="Z34" s="286" t="s">
        <v>90</v>
      </c>
      <c r="AA34" s="286" t="s">
        <v>90</v>
      </c>
      <c r="AB34" s="286" t="s">
        <v>90</v>
      </c>
      <c r="AC34" s="286" t="s">
        <v>90</v>
      </c>
      <c r="AD34" s="286" t="s">
        <v>90</v>
      </c>
      <c r="AE34" s="286" t="s">
        <v>90</v>
      </c>
      <c r="AF34" s="354" t="s">
        <v>90</v>
      </c>
      <c r="AG34" s="54">
        <f>SUM(C34:AF34)</f>
        <v>3</v>
      </c>
      <c r="AH34" s="55">
        <f>AVERAGEA(C34:AF34)</f>
        <v>0.10344827586206896</v>
      </c>
      <c r="AI34" s="56">
        <f>AVERAGE(C34:AF34)</f>
        <v>3</v>
      </c>
    </row>
    <row r="35" spans="1:35" ht="6.75" customHeight="1" thickBot="1" thickTop="1">
      <c r="A35" s="41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57"/>
      <c r="AI35" s="57"/>
    </row>
    <row r="36" spans="1:35" ht="14.25" thickBot="1" thickTop="1">
      <c r="A36" s="41"/>
      <c r="B36" s="58" t="s">
        <v>41</v>
      </c>
      <c r="C36" s="7"/>
      <c r="D36" s="59"/>
      <c r="E36" s="364" t="s">
        <v>42</v>
      </c>
      <c r="F36" s="365"/>
      <c r="G36" s="365"/>
      <c r="H36" s="365"/>
      <c r="I36" s="365"/>
      <c r="J36" s="365"/>
      <c r="K36" s="365"/>
      <c r="L36" s="365"/>
      <c r="M36" s="365"/>
      <c r="N36" s="365"/>
      <c r="O36" s="365"/>
      <c r="P36" s="365"/>
      <c r="Q36" s="365"/>
      <c r="R36" s="365"/>
      <c r="S36" s="365"/>
      <c r="T36" s="365"/>
      <c r="U36" s="365"/>
      <c r="V36" s="365"/>
      <c r="W36" s="365"/>
      <c r="X36" s="365"/>
      <c r="Y36" s="365"/>
      <c r="Z36" s="365"/>
      <c r="AA36" s="365"/>
      <c r="AB36" s="365"/>
      <c r="AC36" s="366"/>
      <c r="AD36" s="7"/>
      <c r="AE36" s="7"/>
      <c r="AF36" s="7"/>
      <c r="AG36" s="7"/>
      <c r="AH36" s="60"/>
      <c r="AI36" s="60"/>
    </row>
    <row r="37" spans="1:35" ht="13.5" thickTop="1">
      <c r="A37" s="7"/>
      <c r="B37" s="7"/>
      <c r="D37" s="61"/>
      <c r="E37" s="367" t="s">
        <v>43</v>
      </c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U37" s="368"/>
      <c r="V37" s="368"/>
      <c r="W37" s="368"/>
      <c r="X37" s="368"/>
      <c r="Y37" s="368"/>
      <c r="Z37" s="368"/>
      <c r="AA37" s="368"/>
      <c r="AB37" s="368"/>
      <c r="AC37" s="369"/>
      <c r="AF37" s="7"/>
      <c r="AG37" s="7"/>
      <c r="AH37" s="60"/>
      <c r="AI37" s="60"/>
    </row>
    <row r="38" spans="1:35" ht="12.75">
      <c r="A38" s="7"/>
      <c r="B38" s="7"/>
      <c r="D38" s="62" t="s">
        <v>33</v>
      </c>
      <c r="E38" s="367" t="s">
        <v>44</v>
      </c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368"/>
      <c r="W38" s="368"/>
      <c r="X38" s="368"/>
      <c r="Y38" s="368"/>
      <c r="Z38" s="368"/>
      <c r="AA38" s="368"/>
      <c r="AB38" s="368"/>
      <c r="AC38" s="369"/>
      <c r="AF38" s="7"/>
      <c r="AG38" s="7"/>
      <c r="AH38" s="60"/>
      <c r="AI38" s="60"/>
    </row>
    <row r="39" spans="1:35" ht="12.75">
      <c r="A39" s="7"/>
      <c r="B39" s="7"/>
      <c r="D39" s="62" t="s">
        <v>88</v>
      </c>
      <c r="E39" s="367" t="s">
        <v>89</v>
      </c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  <c r="W39" s="368"/>
      <c r="X39" s="368"/>
      <c r="Y39" s="368"/>
      <c r="Z39" s="368"/>
      <c r="AA39" s="368"/>
      <c r="AB39" s="368"/>
      <c r="AC39" s="369"/>
      <c r="AF39" s="7"/>
      <c r="AG39" s="7"/>
      <c r="AH39" s="60"/>
      <c r="AI39" s="60"/>
    </row>
    <row r="40" spans="1:35" ht="12.75">
      <c r="A40" s="7"/>
      <c r="B40" s="7"/>
      <c r="D40" s="62" t="s">
        <v>40</v>
      </c>
      <c r="E40" s="367" t="s">
        <v>45</v>
      </c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68"/>
      <c r="W40" s="368"/>
      <c r="X40" s="368"/>
      <c r="Y40" s="368"/>
      <c r="Z40" s="368"/>
      <c r="AA40" s="368"/>
      <c r="AB40" s="368"/>
      <c r="AC40" s="369"/>
      <c r="AF40" s="7"/>
      <c r="AG40" s="7"/>
      <c r="AH40" s="60"/>
      <c r="AI40" s="60"/>
    </row>
    <row r="41" spans="1:35" ht="12.75">
      <c r="A41" s="7"/>
      <c r="B41" s="7"/>
      <c r="D41" s="62" t="s">
        <v>34</v>
      </c>
      <c r="E41" s="367" t="s">
        <v>46</v>
      </c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68"/>
      <c r="W41" s="368"/>
      <c r="X41" s="368"/>
      <c r="Y41" s="368"/>
      <c r="Z41" s="368"/>
      <c r="AA41" s="368"/>
      <c r="AB41" s="368"/>
      <c r="AC41" s="369"/>
      <c r="AF41" s="7"/>
      <c r="AG41" s="7"/>
      <c r="AH41" s="60"/>
      <c r="AI41" s="60"/>
    </row>
    <row r="42" spans="1:35" ht="13.5" thickBot="1">
      <c r="A42" s="7"/>
      <c r="B42" s="7"/>
      <c r="D42" s="63" t="s">
        <v>39</v>
      </c>
      <c r="E42" s="361" t="s">
        <v>47</v>
      </c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2"/>
      <c r="Y42" s="362"/>
      <c r="Z42" s="362"/>
      <c r="AA42" s="362"/>
      <c r="AB42" s="362"/>
      <c r="AC42" s="363"/>
      <c r="AF42" s="7"/>
      <c r="AG42" s="7"/>
      <c r="AH42" s="60"/>
      <c r="AI42" s="60"/>
    </row>
    <row r="43" ht="13.5" thickTop="1"/>
  </sheetData>
  <sheetProtection/>
  <mergeCells count="7">
    <mergeCell ref="E42:AC42"/>
    <mergeCell ref="E36:AC36"/>
    <mergeCell ref="E37:AC37"/>
    <mergeCell ref="E38:AC38"/>
    <mergeCell ref="E39:AC39"/>
    <mergeCell ref="E40:AC40"/>
    <mergeCell ref="E41:AC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531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3.421875" style="0" customWidth="1"/>
    <col min="2" max="2" width="19.00390625" style="0" customWidth="1"/>
    <col min="3" max="33" width="2.7109375" style="0" customWidth="1"/>
    <col min="34" max="34" width="2.8515625" style="0" customWidth="1"/>
    <col min="35" max="35" width="4.00390625" style="0" customWidth="1"/>
    <col min="36" max="36" width="2.8515625" style="0" customWidth="1"/>
    <col min="37" max="37" width="3.00390625" style="0" customWidth="1"/>
    <col min="38" max="39" width="2.7109375" style="0" customWidth="1"/>
    <col min="40" max="40" width="2.7109375" style="2" customWidth="1"/>
    <col min="41" max="41" width="3.57421875" style="0" customWidth="1"/>
    <col min="42" max="42" width="3.7109375" style="0" customWidth="1"/>
    <col min="43" max="43" width="4.00390625" style="0" customWidth="1"/>
    <col min="44" max="44" width="4.7109375" style="0" customWidth="1"/>
  </cols>
  <sheetData>
    <row r="1" spans="1:44" ht="13.5" thickTop="1">
      <c r="A1" s="64"/>
      <c r="B1" s="370" t="s">
        <v>97</v>
      </c>
      <c r="C1" s="65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7"/>
      <c r="R1" s="68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7"/>
      <c r="AG1" s="372" t="s">
        <v>48</v>
      </c>
      <c r="AH1" s="373"/>
      <c r="AI1" s="374"/>
      <c r="AJ1" s="375" t="s">
        <v>49</v>
      </c>
      <c r="AK1" s="376"/>
      <c r="AL1" s="376"/>
      <c r="AM1" s="376"/>
      <c r="AN1" s="377"/>
      <c r="AO1" s="372" t="s">
        <v>50</v>
      </c>
      <c r="AP1" s="373"/>
      <c r="AQ1" s="373"/>
      <c r="AR1" s="374"/>
    </row>
    <row r="2" spans="1:53" ht="21" customHeight="1" thickBot="1">
      <c r="A2" s="69"/>
      <c r="B2" s="371"/>
      <c r="C2" s="70" t="s">
        <v>0</v>
      </c>
      <c r="D2" s="71" t="s">
        <v>1</v>
      </c>
      <c r="E2" s="71" t="s">
        <v>2</v>
      </c>
      <c r="F2" s="71" t="s">
        <v>3</v>
      </c>
      <c r="G2" s="71" t="s">
        <v>4</v>
      </c>
      <c r="H2" s="71" t="s">
        <v>5</v>
      </c>
      <c r="I2" s="71" t="s">
        <v>6</v>
      </c>
      <c r="J2" s="71" t="s">
        <v>7</v>
      </c>
      <c r="K2" s="71" t="s">
        <v>8</v>
      </c>
      <c r="L2" s="71" t="s">
        <v>9</v>
      </c>
      <c r="M2" s="71" t="s">
        <v>10</v>
      </c>
      <c r="N2" s="71" t="s">
        <v>11</v>
      </c>
      <c r="O2" s="71" t="s">
        <v>12</v>
      </c>
      <c r="P2" s="71" t="s">
        <v>13</v>
      </c>
      <c r="Q2" s="72" t="s">
        <v>14</v>
      </c>
      <c r="R2" s="73" t="s">
        <v>15</v>
      </c>
      <c r="S2" s="71" t="s">
        <v>16</v>
      </c>
      <c r="T2" s="71" t="s">
        <v>17</v>
      </c>
      <c r="U2" s="71" t="s">
        <v>18</v>
      </c>
      <c r="V2" s="71" t="s">
        <v>19</v>
      </c>
      <c r="W2" s="71" t="s">
        <v>20</v>
      </c>
      <c r="X2" s="71" t="s">
        <v>21</v>
      </c>
      <c r="Y2" s="71" t="s">
        <v>22</v>
      </c>
      <c r="Z2" s="71" t="s">
        <v>23</v>
      </c>
      <c r="AA2" s="71" t="s">
        <v>24</v>
      </c>
      <c r="AB2" s="71" t="s">
        <v>25</v>
      </c>
      <c r="AC2" s="71" t="s">
        <v>26</v>
      </c>
      <c r="AD2" s="71" t="s">
        <v>27</v>
      </c>
      <c r="AE2" s="71" t="s">
        <v>28</v>
      </c>
      <c r="AF2" s="72" t="s">
        <v>29</v>
      </c>
      <c r="AG2" s="74" t="s">
        <v>51</v>
      </c>
      <c r="AH2" s="75" t="s">
        <v>52</v>
      </c>
      <c r="AI2" s="76" t="s">
        <v>53</v>
      </c>
      <c r="AJ2" s="77" t="s">
        <v>33</v>
      </c>
      <c r="AK2" s="78" t="s">
        <v>88</v>
      </c>
      <c r="AL2" s="78" t="s">
        <v>40</v>
      </c>
      <c r="AM2" s="78" t="s">
        <v>34</v>
      </c>
      <c r="AN2" s="79" t="s">
        <v>39</v>
      </c>
      <c r="AO2" s="80" t="s">
        <v>54</v>
      </c>
      <c r="AP2" s="81" t="s">
        <v>55</v>
      </c>
      <c r="AQ2" s="81" t="s">
        <v>56</v>
      </c>
      <c r="AR2" s="82" t="s">
        <v>57</v>
      </c>
      <c r="BA2" s="83"/>
    </row>
    <row r="3" spans="1:53" s="177" customFormat="1" ht="3.75" customHeight="1" thickBot="1" thickTop="1">
      <c r="A3" s="32"/>
      <c r="B3" s="172"/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6"/>
      <c r="R3" s="37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6"/>
      <c r="AG3" s="173"/>
      <c r="AH3" s="174"/>
      <c r="AI3" s="175"/>
      <c r="AJ3" s="80"/>
      <c r="AK3" s="81"/>
      <c r="AL3" s="81"/>
      <c r="AM3" s="81"/>
      <c r="AN3" s="176"/>
      <c r="AO3" s="80"/>
      <c r="AP3" s="81"/>
      <c r="AQ3" s="81"/>
      <c r="AR3" s="82"/>
      <c r="BA3" s="178"/>
    </row>
    <row r="4" spans="1:53" ht="13.5" thickTop="1">
      <c r="A4" s="84" t="s">
        <v>0</v>
      </c>
      <c r="B4" s="42" t="s">
        <v>83</v>
      </c>
      <c r="C4" s="212">
        <v>90</v>
      </c>
      <c r="D4" s="221">
        <v>90</v>
      </c>
      <c r="E4" s="221">
        <v>87</v>
      </c>
      <c r="F4" s="228">
        <v>90</v>
      </c>
      <c r="G4" s="228">
        <v>90</v>
      </c>
      <c r="H4" s="228">
        <v>77</v>
      </c>
      <c r="I4" s="236">
        <v>60</v>
      </c>
      <c r="J4" s="228">
        <v>83</v>
      </c>
      <c r="K4" s="228">
        <v>75</v>
      </c>
      <c r="L4" s="228">
        <v>90</v>
      </c>
      <c r="M4" s="228">
        <v>79</v>
      </c>
      <c r="N4" s="228">
        <v>90</v>
      </c>
      <c r="O4" s="228">
        <v>90</v>
      </c>
      <c r="P4" s="228">
        <v>90</v>
      </c>
      <c r="Q4" s="274">
        <v>56</v>
      </c>
      <c r="R4" s="299" t="s">
        <v>33</v>
      </c>
      <c r="S4" s="180">
        <v>9</v>
      </c>
      <c r="T4" s="179">
        <v>30</v>
      </c>
      <c r="U4" s="179">
        <v>33</v>
      </c>
      <c r="V4" s="180">
        <v>30</v>
      </c>
      <c r="W4" s="180">
        <v>30</v>
      </c>
      <c r="X4" s="316"/>
      <c r="Y4" s="179">
        <v>45</v>
      </c>
      <c r="Z4" s="228">
        <v>90</v>
      </c>
      <c r="AA4" s="179">
        <v>34</v>
      </c>
      <c r="AB4" s="180">
        <v>29</v>
      </c>
      <c r="AC4" s="228">
        <v>75</v>
      </c>
      <c r="AD4" s="228">
        <v>69</v>
      </c>
      <c r="AE4" s="179">
        <v>45</v>
      </c>
      <c r="AF4" s="359">
        <v>90</v>
      </c>
      <c r="AG4" s="169">
        <f aca="true" t="shared" si="0" ref="AG4:AG9">COUNTA(C4:AF4)</f>
        <v>29</v>
      </c>
      <c r="AH4" s="170">
        <f aca="true" t="shared" si="1" ref="AH4:AH9">COUNT(C4:AF4)</f>
        <v>28</v>
      </c>
      <c r="AI4" s="171">
        <f aca="true" t="shared" si="2" ref="AI4:AI9">COUNTA(C4:AF4)-COUNT(C4:AF4)-COUNTIF(C4:AF4,"N")</f>
        <v>1</v>
      </c>
      <c r="AJ4" s="85">
        <f aca="true" t="shared" si="3" ref="AJ4:AJ9">COUNTIF(C4:AF4,"S")</f>
        <v>1</v>
      </c>
      <c r="AK4" s="86">
        <f aca="true" t="shared" si="4" ref="AK4:AK9">COUNTIF(C4:AF4,"F")</f>
        <v>0</v>
      </c>
      <c r="AL4" s="86">
        <f aca="true" t="shared" si="5" ref="AL4:AL9">COUNTIF(C4:AF4,"K")</f>
        <v>0</v>
      </c>
      <c r="AM4" s="86">
        <f aca="true" t="shared" si="6" ref="AM4:AM9">COUNTIF(C4:AF4,"E")</f>
        <v>0</v>
      </c>
      <c r="AN4" s="87">
        <f aca="true" t="shared" si="7" ref="AN4:AN9">COUNTIF(C4:AF4,"H")</f>
        <v>0</v>
      </c>
      <c r="AO4" s="85">
        <f>COUNTIF(C4:AF4,"&gt;45")</f>
        <v>19</v>
      </c>
      <c r="AP4" s="86">
        <f>COUNTIF(C4:AF4,"&lt;46")</f>
        <v>9</v>
      </c>
      <c r="AQ4" s="86">
        <f aca="true" t="shared" si="8" ref="AQ4:AQ9">COUNTIF(C4:AF4,90)</f>
        <v>10</v>
      </c>
      <c r="AR4" s="87">
        <f>COUNTIF(C4:AF4,"&gt;45")-COUNTIF(C4:AF4,90)</f>
        <v>9</v>
      </c>
      <c r="BA4" s="88"/>
    </row>
    <row r="5" spans="1:53" ht="12.75">
      <c r="A5" s="84"/>
      <c r="B5" s="42" t="s">
        <v>77</v>
      </c>
      <c r="C5" s="211">
        <v>90</v>
      </c>
      <c r="D5" s="216">
        <v>90</v>
      </c>
      <c r="E5" s="216">
        <v>90</v>
      </c>
      <c r="F5" s="216">
        <v>90</v>
      </c>
      <c r="G5" s="216">
        <v>67</v>
      </c>
      <c r="H5" s="183" t="s">
        <v>33</v>
      </c>
      <c r="I5" s="216">
        <v>90</v>
      </c>
      <c r="J5" s="218">
        <v>90</v>
      </c>
      <c r="K5" s="216">
        <v>90</v>
      </c>
      <c r="L5" s="216">
        <v>90</v>
      </c>
      <c r="M5" s="218">
        <v>90</v>
      </c>
      <c r="N5" s="217">
        <v>90</v>
      </c>
      <c r="O5" s="217">
        <v>90</v>
      </c>
      <c r="P5" s="217">
        <v>90</v>
      </c>
      <c r="Q5" s="272">
        <v>90</v>
      </c>
      <c r="R5" s="290">
        <v>90</v>
      </c>
      <c r="S5" s="216">
        <v>90</v>
      </c>
      <c r="T5" s="216">
        <v>90</v>
      </c>
      <c r="U5" s="217">
        <v>90</v>
      </c>
      <c r="V5" s="218">
        <v>90</v>
      </c>
      <c r="W5" s="217">
        <v>90</v>
      </c>
      <c r="X5" s="317"/>
      <c r="Y5" s="216">
        <v>90</v>
      </c>
      <c r="Z5" s="217">
        <v>90</v>
      </c>
      <c r="AA5" s="218">
        <v>90</v>
      </c>
      <c r="AB5" s="217">
        <v>90</v>
      </c>
      <c r="AC5" s="218">
        <v>90</v>
      </c>
      <c r="AD5" s="218">
        <v>90</v>
      </c>
      <c r="AE5" s="218">
        <v>90</v>
      </c>
      <c r="AF5" s="273">
        <v>90</v>
      </c>
      <c r="AG5" s="89">
        <f t="shared" si="0"/>
        <v>29</v>
      </c>
      <c r="AH5" s="90">
        <f t="shared" si="1"/>
        <v>28</v>
      </c>
      <c r="AI5" s="91">
        <f t="shared" si="2"/>
        <v>1</v>
      </c>
      <c r="AJ5" s="92">
        <f t="shared" si="3"/>
        <v>1</v>
      </c>
      <c r="AK5" s="86">
        <f t="shared" si="4"/>
        <v>0</v>
      </c>
      <c r="AL5" s="93">
        <f t="shared" si="5"/>
        <v>0</v>
      </c>
      <c r="AM5" s="93">
        <f t="shared" si="6"/>
        <v>0</v>
      </c>
      <c r="AN5" s="94">
        <f t="shared" si="7"/>
        <v>0</v>
      </c>
      <c r="AO5" s="85">
        <f>COUNTIF(C5:AF5,"&gt;45")</f>
        <v>28</v>
      </c>
      <c r="AP5" s="86">
        <f>COUNTIF(C5:AF5,"&lt;46")</f>
        <v>0</v>
      </c>
      <c r="AQ5" s="86">
        <f t="shared" si="8"/>
        <v>27</v>
      </c>
      <c r="AR5" s="87">
        <f>COUNTIF(C5:AF5,"&gt;45")-COUNTIF(C5:AF5,90)</f>
        <v>1</v>
      </c>
      <c r="BA5" s="88"/>
    </row>
    <row r="6" spans="1:53" ht="12.75">
      <c r="A6" s="84" t="s">
        <v>2</v>
      </c>
      <c r="B6" s="42" t="s">
        <v>94</v>
      </c>
      <c r="C6" s="220" t="s">
        <v>90</v>
      </c>
      <c r="D6" s="182">
        <v>45</v>
      </c>
      <c r="E6" s="216">
        <v>90</v>
      </c>
      <c r="F6" s="216">
        <v>90</v>
      </c>
      <c r="G6" s="216">
        <v>84</v>
      </c>
      <c r="H6" s="216">
        <v>90</v>
      </c>
      <c r="I6" s="216">
        <v>90</v>
      </c>
      <c r="J6" s="216">
        <v>90</v>
      </c>
      <c r="K6" s="216">
        <v>86</v>
      </c>
      <c r="L6" s="216">
        <v>90</v>
      </c>
      <c r="M6" s="216">
        <v>90</v>
      </c>
      <c r="N6" s="182">
        <v>11</v>
      </c>
      <c r="O6" s="216">
        <v>90</v>
      </c>
      <c r="P6" s="185" t="s">
        <v>39</v>
      </c>
      <c r="Q6" s="184">
        <v>45</v>
      </c>
      <c r="R6" s="290">
        <v>90</v>
      </c>
      <c r="S6" s="290">
        <v>90</v>
      </c>
      <c r="T6" s="290">
        <v>90</v>
      </c>
      <c r="U6" s="291">
        <v>90</v>
      </c>
      <c r="V6" s="290">
        <v>46</v>
      </c>
      <c r="W6" s="290">
        <v>90</v>
      </c>
      <c r="X6" s="318"/>
      <c r="Y6" s="290">
        <v>90</v>
      </c>
      <c r="Z6" s="168" t="s">
        <v>34</v>
      </c>
      <c r="AA6" s="291">
        <v>90</v>
      </c>
      <c r="AB6" s="291">
        <v>90</v>
      </c>
      <c r="AC6" s="168" t="s">
        <v>39</v>
      </c>
      <c r="AD6" s="291">
        <v>90</v>
      </c>
      <c r="AE6" s="291">
        <v>90</v>
      </c>
      <c r="AF6" s="290">
        <v>90</v>
      </c>
      <c r="AG6" s="89">
        <f t="shared" si="0"/>
        <v>29</v>
      </c>
      <c r="AH6" s="90">
        <f t="shared" si="1"/>
        <v>25</v>
      </c>
      <c r="AI6" s="91">
        <f t="shared" si="2"/>
        <v>3</v>
      </c>
      <c r="AJ6" s="92">
        <f t="shared" si="3"/>
        <v>0</v>
      </c>
      <c r="AK6" s="86">
        <f t="shared" si="4"/>
        <v>0</v>
      </c>
      <c r="AL6" s="93">
        <f t="shared" si="5"/>
        <v>0</v>
      </c>
      <c r="AM6" s="93">
        <f t="shared" si="6"/>
        <v>1</v>
      </c>
      <c r="AN6" s="94">
        <f t="shared" si="7"/>
        <v>2</v>
      </c>
      <c r="AO6" s="85">
        <f>COUNTIF(C6:AF6,"&gt;45")</f>
        <v>22</v>
      </c>
      <c r="AP6" s="86">
        <f>COUNTIF(C6:AF6,"&lt;46")</f>
        <v>3</v>
      </c>
      <c r="AQ6" s="86">
        <f t="shared" si="8"/>
        <v>19</v>
      </c>
      <c r="AR6" s="87">
        <f>COUNTIF(C6:AF6,"&gt;45")-COUNTIF(C6:AF6,90)</f>
        <v>3</v>
      </c>
      <c r="BA6" s="88"/>
    </row>
    <row r="7" spans="1:53" ht="12.75">
      <c r="A7" s="84" t="s">
        <v>3</v>
      </c>
      <c r="B7" s="42" t="s">
        <v>82</v>
      </c>
      <c r="C7" s="211">
        <v>90</v>
      </c>
      <c r="D7" s="182">
        <v>51</v>
      </c>
      <c r="E7" s="182">
        <v>5</v>
      </c>
      <c r="F7" s="182">
        <v>5</v>
      </c>
      <c r="G7" s="185" t="s">
        <v>39</v>
      </c>
      <c r="H7" s="186">
        <v>45</v>
      </c>
      <c r="I7" s="95">
        <v>15</v>
      </c>
      <c r="J7" s="186">
        <v>18</v>
      </c>
      <c r="K7" s="183" t="s">
        <v>33</v>
      </c>
      <c r="L7" s="186">
        <v>14</v>
      </c>
      <c r="M7" s="95">
        <v>10</v>
      </c>
      <c r="N7" s="95">
        <v>4</v>
      </c>
      <c r="O7" s="218">
        <v>46</v>
      </c>
      <c r="P7" s="218">
        <v>90</v>
      </c>
      <c r="Q7" s="187" t="s">
        <v>33</v>
      </c>
      <c r="R7" s="98">
        <v>45</v>
      </c>
      <c r="S7" s="186">
        <v>22</v>
      </c>
      <c r="T7" s="217">
        <v>60</v>
      </c>
      <c r="U7" s="218">
        <v>90</v>
      </c>
      <c r="V7" s="95">
        <v>45</v>
      </c>
      <c r="W7" s="217">
        <v>75</v>
      </c>
      <c r="X7" s="318"/>
      <c r="Y7" s="218">
        <v>90</v>
      </c>
      <c r="Z7" s="217">
        <v>90</v>
      </c>
      <c r="AA7" s="217">
        <v>90</v>
      </c>
      <c r="AB7" s="185" t="s">
        <v>39</v>
      </c>
      <c r="AC7" s="217">
        <v>90</v>
      </c>
      <c r="AD7" s="186">
        <v>45</v>
      </c>
      <c r="AE7" s="217">
        <v>90</v>
      </c>
      <c r="AF7" s="187" t="s">
        <v>33</v>
      </c>
      <c r="AG7" s="89">
        <f t="shared" si="0"/>
        <v>29</v>
      </c>
      <c r="AH7" s="90">
        <f t="shared" si="1"/>
        <v>24</v>
      </c>
      <c r="AI7" s="91">
        <f t="shared" si="2"/>
        <v>5</v>
      </c>
      <c r="AJ7" s="92">
        <f t="shared" si="3"/>
        <v>3</v>
      </c>
      <c r="AK7" s="86">
        <f t="shared" si="4"/>
        <v>0</v>
      </c>
      <c r="AL7" s="93">
        <f t="shared" si="5"/>
        <v>0</v>
      </c>
      <c r="AM7" s="93">
        <f t="shared" si="6"/>
        <v>0</v>
      </c>
      <c r="AN7" s="94">
        <f t="shared" si="7"/>
        <v>2</v>
      </c>
      <c r="AO7" s="85">
        <f>COUNTIF(C7:AF7,"&gt;45")-1</f>
        <v>11</v>
      </c>
      <c r="AP7" s="86">
        <f>COUNTIF(C7:AF7,"&lt;46")+1</f>
        <v>13</v>
      </c>
      <c r="AQ7" s="86">
        <f t="shared" si="8"/>
        <v>8</v>
      </c>
      <c r="AR7" s="87">
        <f>COUNTIF(C7:AF7,"&gt;45")-COUNTIF(C7:AF7,90)</f>
        <v>4</v>
      </c>
      <c r="BA7" s="88"/>
    </row>
    <row r="8" spans="1:53" ht="12.75">
      <c r="A8" s="84"/>
      <c r="B8" s="42" t="s">
        <v>103</v>
      </c>
      <c r="C8" s="220" t="s">
        <v>90</v>
      </c>
      <c r="D8" s="213" t="s">
        <v>90</v>
      </c>
      <c r="E8" s="213" t="s">
        <v>90</v>
      </c>
      <c r="F8" s="213" t="s">
        <v>90</v>
      </c>
      <c r="G8" s="182">
        <v>23</v>
      </c>
      <c r="H8" s="182">
        <v>13</v>
      </c>
      <c r="I8" s="182">
        <v>2</v>
      </c>
      <c r="J8" s="182">
        <v>7</v>
      </c>
      <c r="K8" s="182">
        <v>15</v>
      </c>
      <c r="L8" s="218">
        <v>90</v>
      </c>
      <c r="M8" s="186">
        <v>11</v>
      </c>
      <c r="N8" s="186">
        <v>32</v>
      </c>
      <c r="O8" s="186">
        <v>45</v>
      </c>
      <c r="P8" s="217">
        <v>90</v>
      </c>
      <c r="Q8" s="194">
        <v>34</v>
      </c>
      <c r="R8" s="189">
        <v>45</v>
      </c>
      <c r="S8" s="217">
        <v>81</v>
      </c>
      <c r="T8" s="217">
        <v>90</v>
      </c>
      <c r="U8" s="217">
        <v>90</v>
      </c>
      <c r="V8" s="186">
        <v>45</v>
      </c>
      <c r="W8" s="186">
        <v>15</v>
      </c>
      <c r="X8" s="318"/>
      <c r="Y8" s="95">
        <v>25</v>
      </c>
      <c r="Z8" s="186">
        <v>25</v>
      </c>
      <c r="AA8" s="186">
        <v>20</v>
      </c>
      <c r="AB8" s="186">
        <v>45</v>
      </c>
      <c r="AC8" s="185" t="s">
        <v>39</v>
      </c>
      <c r="AD8" s="95">
        <v>16</v>
      </c>
      <c r="AE8" s="95">
        <v>22</v>
      </c>
      <c r="AF8" s="188">
        <v>20</v>
      </c>
      <c r="AG8" s="89">
        <f t="shared" si="0"/>
        <v>29</v>
      </c>
      <c r="AH8" s="90">
        <f t="shared" si="1"/>
        <v>24</v>
      </c>
      <c r="AI8" s="91">
        <f t="shared" si="2"/>
        <v>1</v>
      </c>
      <c r="AJ8" s="92">
        <f t="shared" si="3"/>
        <v>0</v>
      </c>
      <c r="AK8" s="86">
        <f t="shared" si="4"/>
        <v>0</v>
      </c>
      <c r="AL8" s="93">
        <f t="shared" si="5"/>
        <v>0</v>
      </c>
      <c r="AM8" s="93">
        <f t="shared" si="6"/>
        <v>0</v>
      </c>
      <c r="AN8" s="94">
        <f t="shared" si="7"/>
        <v>1</v>
      </c>
      <c r="AO8" s="85">
        <f>COUNTIF(C8:AF8,"&gt;45")</f>
        <v>5</v>
      </c>
      <c r="AP8" s="86">
        <f>COUNTIF(C8:AF8,"&lt;46")</f>
        <v>19</v>
      </c>
      <c r="AQ8" s="86">
        <f t="shared" si="8"/>
        <v>4</v>
      </c>
      <c r="AR8" s="87">
        <f>COUNTIF(C8:AF8,"&gt;45")-COUNTIF(C8:AF8,90)</f>
        <v>1</v>
      </c>
      <c r="BA8" s="88"/>
    </row>
    <row r="9" spans="1:53" ht="12.75">
      <c r="A9" s="84" t="s">
        <v>5</v>
      </c>
      <c r="B9" s="42" t="s">
        <v>104</v>
      </c>
      <c r="C9" s="220" t="s">
        <v>90</v>
      </c>
      <c r="D9" s="213" t="s">
        <v>90</v>
      </c>
      <c r="E9" s="213" t="s">
        <v>90</v>
      </c>
      <c r="F9" s="213" t="s">
        <v>90</v>
      </c>
      <c r="G9" s="182">
        <v>29</v>
      </c>
      <c r="H9" s="216">
        <v>90</v>
      </c>
      <c r="I9" s="185" t="s">
        <v>39</v>
      </c>
      <c r="J9" s="185" t="s">
        <v>33</v>
      </c>
      <c r="K9" s="216">
        <v>61</v>
      </c>
      <c r="L9" s="218">
        <v>76</v>
      </c>
      <c r="M9" s="186">
        <v>25</v>
      </c>
      <c r="N9" s="217">
        <v>58</v>
      </c>
      <c r="O9" s="217">
        <v>46</v>
      </c>
      <c r="P9" s="217">
        <v>90</v>
      </c>
      <c r="Q9" s="194">
        <v>34</v>
      </c>
      <c r="R9" s="291">
        <v>76</v>
      </c>
      <c r="S9" s="186">
        <v>67</v>
      </c>
      <c r="T9" s="217">
        <v>90</v>
      </c>
      <c r="U9" s="217">
        <v>90</v>
      </c>
      <c r="V9" s="217">
        <v>90</v>
      </c>
      <c r="W9" s="217">
        <v>90</v>
      </c>
      <c r="X9" s="318"/>
      <c r="Y9" s="218">
        <v>65</v>
      </c>
      <c r="Z9" s="217">
        <v>90</v>
      </c>
      <c r="AA9" s="217">
        <v>56</v>
      </c>
      <c r="AB9" s="217">
        <v>90</v>
      </c>
      <c r="AC9" s="217">
        <v>90</v>
      </c>
      <c r="AD9" s="218">
        <v>46</v>
      </c>
      <c r="AE9" s="218">
        <v>46</v>
      </c>
      <c r="AF9" s="273">
        <v>78</v>
      </c>
      <c r="AG9" s="89">
        <f t="shared" si="0"/>
        <v>29</v>
      </c>
      <c r="AH9" s="90">
        <f t="shared" si="1"/>
        <v>23</v>
      </c>
      <c r="AI9" s="91">
        <f t="shared" si="2"/>
        <v>2</v>
      </c>
      <c r="AJ9" s="92">
        <f t="shared" si="3"/>
        <v>1</v>
      </c>
      <c r="AK9" s="86">
        <f t="shared" si="4"/>
        <v>0</v>
      </c>
      <c r="AL9" s="93">
        <f t="shared" si="5"/>
        <v>0</v>
      </c>
      <c r="AM9" s="93">
        <f t="shared" si="6"/>
        <v>0</v>
      </c>
      <c r="AN9" s="94">
        <f t="shared" si="7"/>
        <v>1</v>
      </c>
      <c r="AO9" s="85">
        <f>COUNTIF(C9:AF9,"&gt;45")-1</f>
        <v>19</v>
      </c>
      <c r="AP9" s="86">
        <f>COUNTIF(C9:AF9,"&lt;46")+1</f>
        <v>4</v>
      </c>
      <c r="AQ9" s="86">
        <f t="shared" si="8"/>
        <v>9</v>
      </c>
      <c r="AR9" s="87">
        <f>COUNTIF(C9:AF9,"&gt;45")-COUNTIF(C9:AF9,90)-1</f>
        <v>10</v>
      </c>
      <c r="AT9" s="96"/>
      <c r="AU9" s="97"/>
      <c r="BA9" s="88"/>
    </row>
    <row r="10" spans="1:53" ht="12.75">
      <c r="A10" s="84" t="s">
        <v>6</v>
      </c>
      <c r="B10" s="42" t="s">
        <v>100</v>
      </c>
      <c r="C10" s="215" t="s">
        <v>39</v>
      </c>
      <c r="D10" s="185" t="s">
        <v>39</v>
      </c>
      <c r="E10" s="216">
        <v>90</v>
      </c>
      <c r="F10" s="216">
        <v>90</v>
      </c>
      <c r="G10" s="216">
        <v>46</v>
      </c>
      <c r="H10" s="216">
        <v>46</v>
      </c>
      <c r="I10" s="216">
        <v>75</v>
      </c>
      <c r="J10" s="216">
        <v>90</v>
      </c>
      <c r="K10" s="216">
        <v>90</v>
      </c>
      <c r="L10" s="216">
        <v>90</v>
      </c>
      <c r="M10" s="216">
        <v>90</v>
      </c>
      <c r="N10" s="216">
        <v>90</v>
      </c>
      <c r="O10" s="216">
        <v>56</v>
      </c>
      <c r="P10" s="185" t="s">
        <v>33</v>
      </c>
      <c r="Q10" s="271">
        <v>56</v>
      </c>
      <c r="R10" s="291">
        <v>46</v>
      </c>
      <c r="S10" s="218">
        <v>90</v>
      </c>
      <c r="T10" s="217">
        <v>90</v>
      </c>
      <c r="U10" s="185" t="s">
        <v>33</v>
      </c>
      <c r="V10" s="218">
        <v>90</v>
      </c>
      <c r="W10" s="217">
        <v>60</v>
      </c>
      <c r="X10" s="317"/>
      <c r="Y10" s="185" t="s">
        <v>33</v>
      </c>
      <c r="Z10" s="185" t="s">
        <v>33</v>
      </c>
      <c r="AA10" s="218">
        <v>90</v>
      </c>
      <c r="AB10" s="217">
        <v>46</v>
      </c>
      <c r="AC10" s="185" t="s">
        <v>39</v>
      </c>
      <c r="AD10" s="95">
        <v>45</v>
      </c>
      <c r="AE10" s="218">
        <v>68</v>
      </c>
      <c r="AF10" s="273">
        <v>70</v>
      </c>
      <c r="AG10" s="89">
        <f aca="true" t="shared" si="9" ref="AG10:AG36">COUNTA(C10:AF10)</f>
        <v>29</v>
      </c>
      <c r="AH10" s="90">
        <f aca="true" t="shared" si="10" ref="AH10:AH36">COUNT(C10:AF10)</f>
        <v>22</v>
      </c>
      <c r="AI10" s="91">
        <f aca="true" t="shared" si="11" ref="AI10:AI36">COUNTA(C10:AF10)-COUNT(C10:AF10)-COUNTIF(C10:AF10,"N")</f>
        <v>7</v>
      </c>
      <c r="AJ10" s="92">
        <f aca="true" t="shared" si="12" ref="AJ10:AJ36">COUNTIF(C10:AF10,"S")</f>
        <v>4</v>
      </c>
      <c r="AK10" s="86">
        <f aca="true" t="shared" si="13" ref="AK10:AK36">COUNTIF(C10:AF10,"F")</f>
        <v>0</v>
      </c>
      <c r="AL10" s="93">
        <f aca="true" t="shared" si="14" ref="AL10:AL36">COUNTIF(C10:AF10,"K")</f>
        <v>0</v>
      </c>
      <c r="AM10" s="93">
        <f aca="true" t="shared" si="15" ref="AM10:AM36">COUNTIF(C10:AF10,"E")</f>
        <v>0</v>
      </c>
      <c r="AN10" s="94">
        <f aca="true" t="shared" si="16" ref="AN10:AN36">COUNTIF(C10:AF10,"H")</f>
        <v>3</v>
      </c>
      <c r="AO10" s="85">
        <f>COUNTIF(C10:AF10,"&gt;45")</f>
        <v>21</v>
      </c>
      <c r="AP10" s="86">
        <f>COUNTIF(C10:AF10,"&lt;46")</f>
        <v>1</v>
      </c>
      <c r="AQ10" s="86">
        <f aca="true" t="shared" si="17" ref="AQ10:AQ36">COUNTIF(C10:AF10,90)</f>
        <v>11</v>
      </c>
      <c r="AR10" s="87">
        <f aca="true" t="shared" si="18" ref="AR10:AR24">COUNTIF(C10:AF10,"&gt;45")-COUNTIF(C10:AF10,90)</f>
        <v>10</v>
      </c>
      <c r="BA10" s="88"/>
    </row>
    <row r="11" spans="1:53" ht="12.75">
      <c r="A11" s="84" t="s">
        <v>7</v>
      </c>
      <c r="B11" s="42" t="s">
        <v>79</v>
      </c>
      <c r="C11" s="211">
        <v>90</v>
      </c>
      <c r="D11" s="217">
        <v>90</v>
      </c>
      <c r="E11" s="217">
        <v>90</v>
      </c>
      <c r="F11" s="216">
        <v>90</v>
      </c>
      <c r="G11" s="216">
        <v>90</v>
      </c>
      <c r="H11" s="185" t="s">
        <v>88</v>
      </c>
      <c r="I11" s="216">
        <v>63</v>
      </c>
      <c r="J11" s="218">
        <v>84</v>
      </c>
      <c r="K11" s="217">
        <v>90</v>
      </c>
      <c r="L11" s="183" t="s">
        <v>88</v>
      </c>
      <c r="M11" s="217">
        <v>90</v>
      </c>
      <c r="N11" s="185" t="s">
        <v>88</v>
      </c>
      <c r="O11" s="185" t="s">
        <v>88</v>
      </c>
      <c r="P11" s="185" t="s">
        <v>88</v>
      </c>
      <c r="Q11" s="273">
        <v>56</v>
      </c>
      <c r="R11" s="290">
        <v>90</v>
      </c>
      <c r="S11" s="185" t="s">
        <v>33</v>
      </c>
      <c r="T11" s="217">
        <v>62</v>
      </c>
      <c r="U11" s="217">
        <v>90</v>
      </c>
      <c r="V11" s="185" t="s">
        <v>34</v>
      </c>
      <c r="W11" s="218">
        <v>90</v>
      </c>
      <c r="X11" s="318"/>
      <c r="Y11" s="217">
        <v>46</v>
      </c>
      <c r="Z11" s="217">
        <v>90</v>
      </c>
      <c r="AA11" s="218">
        <v>90</v>
      </c>
      <c r="AB11" s="216">
        <v>90</v>
      </c>
      <c r="AC11" s="217">
        <v>90</v>
      </c>
      <c r="AD11" s="217">
        <v>90</v>
      </c>
      <c r="AE11" s="217">
        <v>70</v>
      </c>
      <c r="AF11" s="187" t="s">
        <v>33</v>
      </c>
      <c r="AG11" s="89">
        <f t="shared" si="9"/>
        <v>29</v>
      </c>
      <c r="AH11" s="90">
        <f t="shared" si="10"/>
        <v>21</v>
      </c>
      <c r="AI11" s="91">
        <f t="shared" si="11"/>
        <v>8</v>
      </c>
      <c r="AJ11" s="92">
        <f t="shared" si="12"/>
        <v>2</v>
      </c>
      <c r="AK11" s="86">
        <f t="shared" si="13"/>
        <v>5</v>
      </c>
      <c r="AL11" s="93">
        <f t="shared" si="14"/>
        <v>0</v>
      </c>
      <c r="AM11" s="93">
        <f t="shared" si="15"/>
        <v>1</v>
      </c>
      <c r="AN11" s="94">
        <f t="shared" si="16"/>
        <v>0</v>
      </c>
      <c r="AO11" s="85">
        <f>COUNTIF(C11:AF11,"&gt;45")</f>
        <v>21</v>
      </c>
      <c r="AP11" s="86">
        <f>COUNTIF(C11:AF11,"&lt;46")</f>
        <v>0</v>
      </c>
      <c r="AQ11" s="86">
        <f t="shared" si="17"/>
        <v>15</v>
      </c>
      <c r="AR11" s="87">
        <f t="shared" si="18"/>
        <v>6</v>
      </c>
      <c r="BA11" s="88"/>
    </row>
    <row r="12" spans="1:53" ht="12.75">
      <c r="A12" s="84"/>
      <c r="B12" s="42" t="s">
        <v>84</v>
      </c>
      <c r="C12" s="181">
        <v>8</v>
      </c>
      <c r="D12" s="213" t="s">
        <v>90</v>
      </c>
      <c r="E12" s="182">
        <v>3</v>
      </c>
      <c r="F12" s="185" t="s">
        <v>39</v>
      </c>
      <c r="G12" s="182">
        <v>6</v>
      </c>
      <c r="H12" s="182">
        <v>4</v>
      </c>
      <c r="I12" s="182">
        <v>1</v>
      </c>
      <c r="J12" s="95">
        <v>6</v>
      </c>
      <c r="K12" s="182">
        <v>4</v>
      </c>
      <c r="L12" s="183" t="s">
        <v>39</v>
      </c>
      <c r="M12" s="186">
        <v>5</v>
      </c>
      <c r="N12" s="185" t="s">
        <v>39</v>
      </c>
      <c r="O12" s="182">
        <v>34</v>
      </c>
      <c r="P12" s="216">
        <v>90</v>
      </c>
      <c r="Q12" s="187" t="s">
        <v>39</v>
      </c>
      <c r="R12" s="289">
        <v>46</v>
      </c>
      <c r="S12" s="182">
        <v>45</v>
      </c>
      <c r="T12" s="185" t="s">
        <v>39</v>
      </c>
      <c r="U12" s="216">
        <v>90</v>
      </c>
      <c r="V12" s="218">
        <v>90</v>
      </c>
      <c r="W12" s="218">
        <v>90</v>
      </c>
      <c r="X12" s="318"/>
      <c r="Y12" s="218">
        <v>70</v>
      </c>
      <c r="Z12" s="185" t="s">
        <v>39</v>
      </c>
      <c r="AA12" s="217">
        <v>90</v>
      </c>
      <c r="AB12" s="218">
        <v>61</v>
      </c>
      <c r="AC12" s="185" t="s">
        <v>39</v>
      </c>
      <c r="AD12" s="218">
        <v>84</v>
      </c>
      <c r="AE12" s="218">
        <v>90</v>
      </c>
      <c r="AF12" s="273">
        <v>90</v>
      </c>
      <c r="AG12" s="89">
        <f t="shared" si="9"/>
        <v>29</v>
      </c>
      <c r="AH12" s="90">
        <f t="shared" si="10"/>
        <v>21</v>
      </c>
      <c r="AI12" s="91">
        <f t="shared" si="11"/>
        <v>7</v>
      </c>
      <c r="AJ12" s="92">
        <f t="shared" si="12"/>
        <v>0</v>
      </c>
      <c r="AK12" s="86">
        <f t="shared" si="13"/>
        <v>0</v>
      </c>
      <c r="AL12" s="93">
        <f t="shared" si="14"/>
        <v>0</v>
      </c>
      <c r="AM12" s="93">
        <f t="shared" si="15"/>
        <v>0</v>
      </c>
      <c r="AN12" s="94">
        <f t="shared" si="16"/>
        <v>7</v>
      </c>
      <c r="AO12" s="85">
        <f>COUNTIF(C12:AF12,"&gt;45")</f>
        <v>11</v>
      </c>
      <c r="AP12" s="86">
        <f>COUNTIF(C12:AF12,"&lt;46")</f>
        <v>10</v>
      </c>
      <c r="AQ12" s="86">
        <f t="shared" si="17"/>
        <v>7</v>
      </c>
      <c r="AR12" s="87">
        <f t="shared" si="18"/>
        <v>4</v>
      </c>
      <c r="BA12" s="88"/>
    </row>
    <row r="13" spans="1:53" ht="12.75">
      <c r="A13" s="84" t="s">
        <v>9</v>
      </c>
      <c r="B13" s="42" t="s">
        <v>91</v>
      </c>
      <c r="C13" s="215" t="s">
        <v>39</v>
      </c>
      <c r="D13" s="216">
        <v>90</v>
      </c>
      <c r="E13" s="216">
        <v>90</v>
      </c>
      <c r="F13" s="185" t="s">
        <v>33</v>
      </c>
      <c r="G13" s="216">
        <v>90</v>
      </c>
      <c r="H13" s="216">
        <v>90</v>
      </c>
      <c r="I13" s="216">
        <v>90</v>
      </c>
      <c r="J13" s="185" t="s">
        <v>39</v>
      </c>
      <c r="K13" s="216">
        <v>90</v>
      </c>
      <c r="L13" s="216">
        <v>90</v>
      </c>
      <c r="M13" s="216">
        <v>90</v>
      </c>
      <c r="N13" s="216">
        <v>90</v>
      </c>
      <c r="O13" s="185" t="s">
        <v>88</v>
      </c>
      <c r="P13" s="185" t="s">
        <v>33</v>
      </c>
      <c r="Q13" s="271">
        <v>90</v>
      </c>
      <c r="R13" s="290">
        <v>90</v>
      </c>
      <c r="S13" s="218">
        <v>90</v>
      </c>
      <c r="T13" s="185" t="s">
        <v>34</v>
      </c>
      <c r="U13" s="217">
        <v>90</v>
      </c>
      <c r="V13" s="217">
        <v>90</v>
      </c>
      <c r="W13" s="218">
        <v>90</v>
      </c>
      <c r="X13" s="317"/>
      <c r="Y13" s="218">
        <v>90</v>
      </c>
      <c r="Z13" s="185" t="s">
        <v>39</v>
      </c>
      <c r="AA13" s="185" t="s">
        <v>39</v>
      </c>
      <c r="AB13" s="218">
        <v>90</v>
      </c>
      <c r="AC13" s="218">
        <v>90</v>
      </c>
      <c r="AD13" s="245">
        <v>19</v>
      </c>
      <c r="AE13" s="185" t="s">
        <v>34</v>
      </c>
      <c r="AF13" s="187" t="s">
        <v>39</v>
      </c>
      <c r="AG13" s="89">
        <f t="shared" si="9"/>
        <v>29</v>
      </c>
      <c r="AH13" s="90">
        <f t="shared" si="10"/>
        <v>19</v>
      </c>
      <c r="AI13" s="91">
        <f t="shared" si="11"/>
        <v>10</v>
      </c>
      <c r="AJ13" s="92">
        <f t="shared" si="12"/>
        <v>2</v>
      </c>
      <c r="AK13" s="86">
        <f t="shared" si="13"/>
        <v>1</v>
      </c>
      <c r="AL13" s="93">
        <f t="shared" si="14"/>
        <v>0</v>
      </c>
      <c r="AM13" s="93">
        <f t="shared" si="15"/>
        <v>2</v>
      </c>
      <c r="AN13" s="94">
        <f t="shared" si="16"/>
        <v>5</v>
      </c>
      <c r="AO13" s="85">
        <f>COUNTIF(C13:AF13,"&gt;45")</f>
        <v>18</v>
      </c>
      <c r="AP13" s="86">
        <f>COUNTIF(C13:AF13,"&lt;46")</f>
        <v>1</v>
      </c>
      <c r="AQ13" s="86">
        <f t="shared" si="17"/>
        <v>18</v>
      </c>
      <c r="AR13" s="87">
        <f t="shared" si="18"/>
        <v>0</v>
      </c>
      <c r="BA13" s="88"/>
    </row>
    <row r="14" spans="1:53" ht="12.75">
      <c r="A14" s="84" t="s">
        <v>10</v>
      </c>
      <c r="B14" s="42" t="s">
        <v>99</v>
      </c>
      <c r="C14" s="215" t="s">
        <v>39</v>
      </c>
      <c r="D14" s="185" t="s">
        <v>39</v>
      </c>
      <c r="E14" s="182">
        <v>45</v>
      </c>
      <c r="F14" s="182">
        <v>0</v>
      </c>
      <c r="G14" s="182">
        <v>34</v>
      </c>
      <c r="H14" s="216">
        <v>90</v>
      </c>
      <c r="I14" s="185" t="s">
        <v>39</v>
      </c>
      <c r="J14" s="245">
        <v>42</v>
      </c>
      <c r="K14" s="185" t="s">
        <v>34</v>
      </c>
      <c r="L14" s="185" t="s">
        <v>88</v>
      </c>
      <c r="M14" s="185" t="s">
        <v>34</v>
      </c>
      <c r="N14" s="216">
        <v>86</v>
      </c>
      <c r="O14" s="182">
        <v>45</v>
      </c>
      <c r="P14" s="185" t="s">
        <v>39</v>
      </c>
      <c r="Q14" s="184">
        <v>45</v>
      </c>
      <c r="R14" s="289">
        <v>90</v>
      </c>
      <c r="S14" s="216">
        <v>90</v>
      </c>
      <c r="T14" s="216">
        <v>46</v>
      </c>
      <c r="U14" s="182">
        <v>0</v>
      </c>
      <c r="V14" s="216">
        <v>46</v>
      </c>
      <c r="W14" s="185" t="s">
        <v>34</v>
      </c>
      <c r="X14" s="318"/>
      <c r="Y14" s="185" t="s">
        <v>39</v>
      </c>
      <c r="Z14" s="217">
        <v>90</v>
      </c>
      <c r="AA14" s="217">
        <v>57</v>
      </c>
      <c r="AB14" s="218">
        <v>46</v>
      </c>
      <c r="AC14" s="218">
        <v>46</v>
      </c>
      <c r="AD14" s="218">
        <v>46</v>
      </c>
      <c r="AE14" s="185" t="s">
        <v>39</v>
      </c>
      <c r="AF14" s="187" t="s">
        <v>33</v>
      </c>
      <c r="AG14" s="89">
        <f t="shared" si="9"/>
        <v>29</v>
      </c>
      <c r="AH14" s="90">
        <f t="shared" si="10"/>
        <v>18</v>
      </c>
      <c r="AI14" s="91">
        <f t="shared" si="11"/>
        <v>11</v>
      </c>
      <c r="AJ14" s="92">
        <f t="shared" si="12"/>
        <v>1</v>
      </c>
      <c r="AK14" s="86">
        <f t="shared" si="13"/>
        <v>1</v>
      </c>
      <c r="AL14" s="93">
        <f t="shared" si="14"/>
        <v>0</v>
      </c>
      <c r="AM14" s="93">
        <f t="shared" si="15"/>
        <v>3</v>
      </c>
      <c r="AN14" s="94">
        <f t="shared" si="16"/>
        <v>6</v>
      </c>
      <c r="AO14" s="85">
        <f>COUNTIF(C14:AF14,"&gt;45")+1</f>
        <v>12</v>
      </c>
      <c r="AP14" s="86">
        <f>COUNTIF(C14:AF14,"&lt;46")-1</f>
        <v>6</v>
      </c>
      <c r="AQ14" s="86">
        <f t="shared" si="17"/>
        <v>4</v>
      </c>
      <c r="AR14" s="87">
        <f t="shared" si="18"/>
        <v>7</v>
      </c>
      <c r="BA14" s="88"/>
    </row>
    <row r="15" spans="1:53" ht="12.75">
      <c r="A15" s="84" t="s">
        <v>11</v>
      </c>
      <c r="B15" s="42" t="s">
        <v>76</v>
      </c>
      <c r="C15" s="211">
        <v>90</v>
      </c>
      <c r="D15" s="216">
        <v>90</v>
      </c>
      <c r="E15" s="216">
        <v>90</v>
      </c>
      <c r="F15" s="217">
        <v>90</v>
      </c>
      <c r="G15" s="217">
        <v>90</v>
      </c>
      <c r="H15" s="183" t="s">
        <v>39</v>
      </c>
      <c r="I15" s="216">
        <v>90</v>
      </c>
      <c r="J15" s="217">
        <v>90</v>
      </c>
      <c r="K15" s="216">
        <v>90</v>
      </c>
      <c r="L15" s="185" t="s">
        <v>39</v>
      </c>
      <c r="M15" s="216">
        <v>85</v>
      </c>
      <c r="N15" s="216">
        <v>90</v>
      </c>
      <c r="O15" s="216">
        <v>90</v>
      </c>
      <c r="P15" s="216">
        <v>90</v>
      </c>
      <c r="Q15" s="187" t="s">
        <v>39</v>
      </c>
      <c r="R15" s="168" t="s">
        <v>39</v>
      </c>
      <c r="S15" s="185" t="s">
        <v>39</v>
      </c>
      <c r="T15" s="95">
        <v>28</v>
      </c>
      <c r="U15" s="185" t="s">
        <v>39</v>
      </c>
      <c r="V15" s="185" t="s">
        <v>39</v>
      </c>
      <c r="W15" s="185" t="s">
        <v>39</v>
      </c>
      <c r="X15" s="317"/>
      <c r="Y15" s="185" t="s">
        <v>39</v>
      </c>
      <c r="Z15" s="185" t="s">
        <v>39</v>
      </c>
      <c r="AA15" s="185" t="s">
        <v>39</v>
      </c>
      <c r="AB15" s="218">
        <v>62</v>
      </c>
      <c r="AC15" s="185" t="s">
        <v>39</v>
      </c>
      <c r="AD15" s="185" t="s">
        <v>39</v>
      </c>
      <c r="AE15" s="185" t="s">
        <v>39</v>
      </c>
      <c r="AF15" s="272">
        <v>90</v>
      </c>
      <c r="AG15" s="89">
        <f t="shared" si="9"/>
        <v>29</v>
      </c>
      <c r="AH15" s="90">
        <f t="shared" si="10"/>
        <v>15</v>
      </c>
      <c r="AI15" s="91">
        <f t="shared" si="11"/>
        <v>14</v>
      </c>
      <c r="AJ15" s="92">
        <f t="shared" si="12"/>
        <v>0</v>
      </c>
      <c r="AK15" s="86">
        <f t="shared" si="13"/>
        <v>0</v>
      </c>
      <c r="AL15" s="93">
        <f t="shared" si="14"/>
        <v>0</v>
      </c>
      <c r="AM15" s="93">
        <f t="shared" si="15"/>
        <v>0</v>
      </c>
      <c r="AN15" s="94">
        <f t="shared" si="16"/>
        <v>14</v>
      </c>
      <c r="AO15" s="85">
        <f aca="true" t="shared" si="19" ref="AO15:AO21">COUNTIF(C15:AF15,"&gt;45")</f>
        <v>14</v>
      </c>
      <c r="AP15" s="86">
        <f aca="true" t="shared" si="20" ref="AP15:AP21">COUNTIF(C15:AF15,"&lt;46")</f>
        <v>1</v>
      </c>
      <c r="AQ15" s="86">
        <f t="shared" si="17"/>
        <v>12</v>
      </c>
      <c r="AR15" s="87">
        <f t="shared" si="18"/>
        <v>2</v>
      </c>
      <c r="BA15" s="88"/>
    </row>
    <row r="16" spans="1:53" ht="12.75">
      <c r="A16" s="84"/>
      <c r="B16" s="42" t="s">
        <v>102</v>
      </c>
      <c r="C16" s="181" t="s">
        <v>88</v>
      </c>
      <c r="D16" s="182" t="s">
        <v>39</v>
      </c>
      <c r="E16" s="182" t="s">
        <v>33</v>
      </c>
      <c r="F16" s="182" t="s">
        <v>88</v>
      </c>
      <c r="G16" s="216">
        <v>90</v>
      </c>
      <c r="H16" s="185" t="s">
        <v>39</v>
      </c>
      <c r="I16" s="185" t="s">
        <v>39</v>
      </c>
      <c r="J16" s="216">
        <v>90</v>
      </c>
      <c r="K16" s="185" t="s">
        <v>33</v>
      </c>
      <c r="L16" s="218">
        <v>90</v>
      </c>
      <c r="M16" s="185" t="s">
        <v>33</v>
      </c>
      <c r="N16" s="185" t="s">
        <v>33</v>
      </c>
      <c r="O16" s="217">
        <v>90</v>
      </c>
      <c r="P16" s="217">
        <v>90</v>
      </c>
      <c r="Q16" s="272">
        <v>90</v>
      </c>
      <c r="R16" s="168" t="s">
        <v>88</v>
      </c>
      <c r="S16" s="217">
        <v>90</v>
      </c>
      <c r="T16" s="217">
        <v>90</v>
      </c>
      <c r="U16" s="217">
        <v>90</v>
      </c>
      <c r="V16" s="185" t="s">
        <v>39</v>
      </c>
      <c r="W16" s="217">
        <v>90</v>
      </c>
      <c r="X16" s="318"/>
      <c r="Y16" s="218">
        <v>90</v>
      </c>
      <c r="Z16" s="185" t="s">
        <v>88</v>
      </c>
      <c r="AA16" s="185" t="s">
        <v>39</v>
      </c>
      <c r="AB16" s="217">
        <v>90</v>
      </c>
      <c r="AC16" s="217">
        <v>90</v>
      </c>
      <c r="AD16" s="185" t="s">
        <v>88</v>
      </c>
      <c r="AE16" s="218">
        <v>90</v>
      </c>
      <c r="AF16" s="273">
        <v>90</v>
      </c>
      <c r="AG16" s="89">
        <f t="shared" si="9"/>
        <v>29</v>
      </c>
      <c r="AH16" s="90">
        <f t="shared" si="10"/>
        <v>15</v>
      </c>
      <c r="AI16" s="91">
        <f t="shared" si="11"/>
        <v>14</v>
      </c>
      <c r="AJ16" s="92">
        <f t="shared" si="12"/>
        <v>4</v>
      </c>
      <c r="AK16" s="86">
        <f t="shared" si="13"/>
        <v>5</v>
      </c>
      <c r="AL16" s="93">
        <f t="shared" si="14"/>
        <v>0</v>
      </c>
      <c r="AM16" s="93">
        <f t="shared" si="15"/>
        <v>0</v>
      </c>
      <c r="AN16" s="94">
        <f t="shared" si="16"/>
        <v>5</v>
      </c>
      <c r="AO16" s="85">
        <f t="shared" si="19"/>
        <v>15</v>
      </c>
      <c r="AP16" s="86">
        <f t="shared" si="20"/>
        <v>0</v>
      </c>
      <c r="AQ16" s="86">
        <f t="shared" si="17"/>
        <v>15</v>
      </c>
      <c r="AR16" s="87">
        <f t="shared" si="18"/>
        <v>0</v>
      </c>
      <c r="BA16" s="88"/>
    </row>
    <row r="17" spans="1:53" ht="12.75">
      <c r="A17" s="84"/>
      <c r="B17" s="42" t="s">
        <v>101</v>
      </c>
      <c r="C17" s="220" t="s">
        <v>90</v>
      </c>
      <c r="D17" s="213" t="s">
        <v>90</v>
      </c>
      <c r="E17" s="182">
        <v>12</v>
      </c>
      <c r="F17" s="182">
        <v>0</v>
      </c>
      <c r="G17" s="185" t="s">
        <v>39</v>
      </c>
      <c r="H17" s="216">
        <v>90</v>
      </c>
      <c r="I17" s="182">
        <v>27</v>
      </c>
      <c r="J17" s="216">
        <v>72</v>
      </c>
      <c r="K17" s="185" t="s">
        <v>39</v>
      </c>
      <c r="L17" s="185" t="s">
        <v>39</v>
      </c>
      <c r="M17" s="185" t="s">
        <v>39</v>
      </c>
      <c r="N17" s="185" t="s">
        <v>88</v>
      </c>
      <c r="O17" s="185" t="s">
        <v>39</v>
      </c>
      <c r="P17" s="185" t="s">
        <v>39</v>
      </c>
      <c r="Q17" s="194">
        <v>34</v>
      </c>
      <c r="R17" s="168" t="s">
        <v>40</v>
      </c>
      <c r="S17" s="217">
        <v>68</v>
      </c>
      <c r="T17" s="185" t="s">
        <v>88</v>
      </c>
      <c r="U17" s="217">
        <v>57</v>
      </c>
      <c r="V17" s="217">
        <v>60</v>
      </c>
      <c r="W17" s="185" t="s">
        <v>39</v>
      </c>
      <c r="X17" s="318"/>
      <c r="Y17" s="95">
        <v>28</v>
      </c>
      <c r="Z17" s="217">
        <v>90</v>
      </c>
      <c r="AA17" s="217">
        <v>70</v>
      </c>
      <c r="AB17" s="185" t="s">
        <v>88</v>
      </c>
      <c r="AC17" s="185" t="s">
        <v>39</v>
      </c>
      <c r="AD17" s="218">
        <v>74</v>
      </c>
      <c r="AE17" s="218">
        <v>59</v>
      </c>
      <c r="AF17" s="273">
        <v>77</v>
      </c>
      <c r="AG17" s="89">
        <f t="shared" si="9"/>
        <v>29</v>
      </c>
      <c r="AH17" s="90">
        <f t="shared" si="10"/>
        <v>15</v>
      </c>
      <c r="AI17" s="91">
        <f t="shared" si="11"/>
        <v>12</v>
      </c>
      <c r="AJ17" s="92">
        <f t="shared" si="12"/>
        <v>0</v>
      </c>
      <c r="AK17" s="86">
        <f t="shared" si="13"/>
        <v>3</v>
      </c>
      <c r="AL17" s="93">
        <f t="shared" si="14"/>
        <v>1</v>
      </c>
      <c r="AM17" s="93">
        <f t="shared" si="15"/>
        <v>0</v>
      </c>
      <c r="AN17" s="94">
        <f t="shared" si="16"/>
        <v>8</v>
      </c>
      <c r="AO17" s="85">
        <f t="shared" si="19"/>
        <v>10</v>
      </c>
      <c r="AP17" s="86">
        <f t="shared" si="20"/>
        <v>5</v>
      </c>
      <c r="AQ17" s="86">
        <f t="shared" si="17"/>
        <v>2</v>
      </c>
      <c r="AR17" s="87">
        <f t="shared" si="18"/>
        <v>8</v>
      </c>
      <c r="BA17" s="88"/>
    </row>
    <row r="18" spans="1:53" ht="12.75">
      <c r="A18" s="84" t="s">
        <v>14</v>
      </c>
      <c r="B18" s="42" t="s">
        <v>73</v>
      </c>
      <c r="C18" s="211">
        <v>85</v>
      </c>
      <c r="D18" s="216">
        <v>46</v>
      </c>
      <c r="E18" s="185" t="s">
        <v>33</v>
      </c>
      <c r="F18" s="185" t="s">
        <v>33</v>
      </c>
      <c r="G18" s="185" t="s">
        <v>33</v>
      </c>
      <c r="H18" s="216">
        <v>90</v>
      </c>
      <c r="I18" s="216">
        <v>88</v>
      </c>
      <c r="J18" s="216">
        <v>90</v>
      </c>
      <c r="K18" s="185" t="s">
        <v>88</v>
      </c>
      <c r="L18" s="185" t="s">
        <v>88</v>
      </c>
      <c r="M18" s="216">
        <v>90</v>
      </c>
      <c r="N18" s="216">
        <v>79</v>
      </c>
      <c r="O18" s="185" t="s">
        <v>88</v>
      </c>
      <c r="P18" s="185" t="s">
        <v>88</v>
      </c>
      <c r="Q18" s="271">
        <v>56</v>
      </c>
      <c r="R18" s="290">
        <v>90</v>
      </c>
      <c r="S18" s="218">
        <v>90</v>
      </c>
      <c r="T18" s="185" t="s">
        <v>34</v>
      </c>
      <c r="U18" s="217">
        <v>90</v>
      </c>
      <c r="V18" s="185" t="s">
        <v>88</v>
      </c>
      <c r="W18" s="218">
        <v>90</v>
      </c>
      <c r="X18" s="318"/>
      <c r="Y18" s="218">
        <v>90</v>
      </c>
      <c r="Z18" s="217">
        <v>90</v>
      </c>
      <c r="AA18" s="185" t="s">
        <v>88</v>
      </c>
      <c r="AB18" s="185" t="s">
        <v>88</v>
      </c>
      <c r="AC18" s="185" t="s">
        <v>88</v>
      </c>
      <c r="AD18" s="185" t="s">
        <v>88</v>
      </c>
      <c r="AE18" s="185" t="s">
        <v>88</v>
      </c>
      <c r="AF18" s="187" t="s">
        <v>88</v>
      </c>
      <c r="AG18" s="89">
        <f t="shared" si="9"/>
        <v>29</v>
      </c>
      <c r="AH18" s="90">
        <f t="shared" si="10"/>
        <v>14</v>
      </c>
      <c r="AI18" s="91">
        <f t="shared" si="11"/>
        <v>15</v>
      </c>
      <c r="AJ18" s="92">
        <f t="shared" si="12"/>
        <v>3</v>
      </c>
      <c r="AK18" s="86">
        <f t="shared" si="13"/>
        <v>11</v>
      </c>
      <c r="AL18" s="93">
        <f t="shared" si="14"/>
        <v>0</v>
      </c>
      <c r="AM18" s="93">
        <f t="shared" si="15"/>
        <v>1</v>
      </c>
      <c r="AN18" s="94">
        <f t="shared" si="16"/>
        <v>0</v>
      </c>
      <c r="AO18" s="85">
        <f t="shared" si="19"/>
        <v>14</v>
      </c>
      <c r="AP18" s="86">
        <f t="shared" si="20"/>
        <v>0</v>
      </c>
      <c r="AQ18" s="86">
        <f t="shared" si="17"/>
        <v>9</v>
      </c>
      <c r="AR18" s="87">
        <f t="shared" si="18"/>
        <v>5</v>
      </c>
      <c r="BA18" s="88"/>
    </row>
    <row r="19" spans="1:53" ht="12.75">
      <c r="A19" s="84"/>
      <c r="B19" s="42" t="s">
        <v>72</v>
      </c>
      <c r="C19" s="222">
        <v>90</v>
      </c>
      <c r="D19" s="185" t="s">
        <v>34</v>
      </c>
      <c r="E19" s="185" t="s">
        <v>34</v>
      </c>
      <c r="F19" s="183" t="s">
        <v>34</v>
      </c>
      <c r="G19" s="216">
        <v>56</v>
      </c>
      <c r="H19" s="183" t="s">
        <v>39</v>
      </c>
      <c r="I19" s="216">
        <v>90</v>
      </c>
      <c r="J19" s="183" t="s">
        <v>39</v>
      </c>
      <c r="K19" s="245">
        <v>90</v>
      </c>
      <c r="L19" s="183" t="s">
        <v>34</v>
      </c>
      <c r="M19" s="183" t="s">
        <v>34</v>
      </c>
      <c r="N19" s="185" t="s">
        <v>39</v>
      </c>
      <c r="O19" s="185" t="s">
        <v>88</v>
      </c>
      <c r="P19" s="185" t="s">
        <v>39</v>
      </c>
      <c r="Q19" s="272">
        <v>46</v>
      </c>
      <c r="R19" s="290">
        <v>90</v>
      </c>
      <c r="S19" s="185" t="s">
        <v>39</v>
      </c>
      <c r="T19" s="95">
        <v>45</v>
      </c>
      <c r="U19" s="185" t="s">
        <v>39</v>
      </c>
      <c r="V19" s="218">
        <v>90</v>
      </c>
      <c r="W19" s="185" t="s">
        <v>39</v>
      </c>
      <c r="X19" s="318"/>
      <c r="Y19" s="218">
        <v>62</v>
      </c>
      <c r="Z19" s="217">
        <v>90</v>
      </c>
      <c r="AA19" s="185" t="s">
        <v>39</v>
      </c>
      <c r="AB19" s="217">
        <v>90</v>
      </c>
      <c r="AC19" s="185" t="s">
        <v>39</v>
      </c>
      <c r="AD19" s="217">
        <v>90</v>
      </c>
      <c r="AE19" s="218">
        <v>90</v>
      </c>
      <c r="AF19" s="273">
        <v>90</v>
      </c>
      <c r="AG19" s="89">
        <f t="shared" si="9"/>
        <v>29</v>
      </c>
      <c r="AH19" s="90">
        <f t="shared" si="10"/>
        <v>14</v>
      </c>
      <c r="AI19" s="91">
        <f t="shared" si="11"/>
        <v>15</v>
      </c>
      <c r="AJ19" s="92">
        <f t="shared" si="12"/>
        <v>0</v>
      </c>
      <c r="AK19" s="86">
        <f t="shared" si="13"/>
        <v>1</v>
      </c>
      <c r="AL19" s="93">
        <f t="shared" si="14"/>
        <v>0</v>
      </c>
      <c r="AM19" s="93">
        <f t="shared" si="15"/>
        <v>5</v>
      </c>
      <c r="AN19" s="94">
        <f t="shared" si="16"/>
        <v>9</v>
      </c>
      <c r="AO19" s="85">
        <f t="shared" si="19"/>
        <v>13</v>
      </c>
      <c r="AP19" s="86">
        <f t="shared" si="20"/>
        <v>1</v>
      </c>
      <c r="AQ19" s="86">
        <f t="shared" si="17"/>
        <v>10</v>
      </c>
      <c r="AR19" s="87">
        <f t="shared" si="18"/>
        <v>3</v>
      </c>
      <c r="BA19" s="88"/>
    </row>
    <row r="20" spans="1:53" ht="12.75">
      <c r="A20" s="84"/>
      <c r="B20" s="42" t="s">
        <v>78</v>
      </c>
      <c r="C20" s="211">
        <v>90</v>
      </c>
      <c r="D20" s="216">
        <v>90</v>
      </c>
      <c r="E20" s="183" t="s">
        <v>39</v>
      </c>
      <c r="F20" s="182">
        <v>3</v>
      </c>
      <c r="G20" s="182">
        <v>45</v>
      </c>
      <c r="H20" s="216">
        <v>86</v>
      </c>
      <c r="I20" s="216">
        <v>89</v>
      </c>
      <c r="J20" s="217">
        <v>90</v>
      </c>
      <c r="K20" s="182">
        <v>45</v>
      </c>
      <c r="L20" s="218">
        <v>90</v>
      </c>
      <c r="M20" s="218">
        <v>90</v>
      </c>
      <c r="N20" s="95">
        <v>6</v>
      </c>
      <c r="O20" s="218">
        <v>46</v>
      </c>
      <c r="P20" s="218">
        <v>90</v>
      </c>
      <c r="Q20" s="273">
        <v>46</v>
      </c>
      <c r="R20" s="295" t="s">
        <v>90</v>
      </c>
      <c r="S20" s="234" t="s">
        <v>90</v>
      </c>
      <c r="T20" s="234" t="s">
        <v>90</v>
      </c>
      <c r="U20" s="234" t="s">
        <v>90</v>
      </c>
      <c r="V20" s="234" t="s">
        <v>90</v>
      </c>
      <c r="W20" s="234" t="s">
        <v>90</v>
      </c>
      <c r="X20" s="319"/>
      <c r="Y20" s="234" t="s">
        <v>90</v>
      </c>
      <c r="Z20" s="234" t="s">
        <v>90</v>
      </c>
      <c r="AA20" s="234" t="s">
        <v>90</v>
      </c>
      <c r="AB20" s="234" t="s">
        <v>90</v>
      </c>
      <c r="AC20" s="234" t="s">
        <v>90</v>
      </c>
      <c r="AD20" s="234" t="s">
        <v>90</v>
      </c>
      <c r="AE20" s="234" t="s">
        <v>90</v>
      </c>
      <c r="AF20" s="336" t="s">
        <v>90</v>
      </c>
      <c r="AG20" s="89">
        <f t="shared" si="9"/>
        <v>29</v>
      </c>
      <c r="AH20" s="90">
        <f t="shared" si="10"/>
        <v>14</v>
      </c>
      <c r="AI20" s="91">
        <f t="shared" si="11"/>
        <v>1</v>
      </c>
      <c r="AJ20" s="92">
        <f t="shared" si="12"/>
        <v>0</v>
      </c>
      <c r="AK20" s="86">
        <f t="shared" si="13"/>
        <v>0</v>
      </c>
      <c r="AL20" s="93">
        <f t="shared" si="14"/>
        <v>0</v>
      </c>
      <c r="AM20" s="93">
        <f t="shared" si="15"/>
        <v>0</v>
      </c>
      <c r="AN20" s="94">
        <f t="shared" si="16"/>
        <v>1</v>
      </c>
      <c r="AO20" s="85">
        <f t="shared" si="19"/>
        <v>10</v>
      </c>
      <c r="AP20" s="86">
        <f t="shared" si="20"/>
        <v>4</v>
      </c>
      <c r="AQ20" s="86">
        <f t="shared" si="17"/>
        <v>6</v>
      </c>
      <c r="AR20" s="87">
        <f t="shared" si="18"/>
        <v>4</v>
      </c>
      <c r="BA20" s="88"/>
    </row>
    <row r="21" spans="1:53" ht="12.75">
      <c r="A21" s="84" t="s">
        <v>17</v>
      </c>
      <c r="B21" s="42" t="s">
        <v>92</v>
      </c>
      <c r="C21" s="215" t="s">
        <v>88</v>
      </c>
      <c r="D21" s="216">
        <v>90</v>
      </c>
      <c r="E21" s="216">
        <v>85</v>
      </c>
      <c r="F21" s="216">
        <v>85</v>
      </c>
      <c r="G21" s="216">
        <v>61</v>
      </c>
      <c r="H21" s="185" t="s">
        <v>88</v>
      </c>
      <c r="I21" s="182">
        <v>30</v>
      </c>
      <c r="J21" s="183" t="s">
        <v>39</v>
      </c>
      <c r="K21" s="185" t="s">
        <v>39</v>
      </c>
      <c r="L21" s="218">
        <v>59</v>
      </c>
      <c r="M21" s="218">
        <v>90</v>
      </c>
      <c r="N21" s="218">
        <v>90</v>
      </c>
      <c r="O21" s="186">
        <v>45</v>
      </c>
      <c r="P21" s="217">
        <v>58</v>
      </c>
      <c r="Q21" s="194">
        <v>34</v>
      </c>
      <c r="R21" s="98">
        <v>45</v>
      </c>
      <c r="S21" s="185" t="s">
        <v>39</v>
      </c>
      <c r="T21" s="185" t="s">
        <v>39</v>
      </c>
      <c r="U21" s="185" t="s">
        <v>39</v>
      </c>
      <c r="V21" s="185" t="s">
        <v>39</v>
      </c>
      <c r="W21" s="185" t="s">
        <v>39</v>
      </c>
      <c r="X21" s="318"/>
      <c r="Y21" s="185" t="s">
        <v>39</v>
      </c>
      <c r="Z21" s="185" t="s">
        <v>39</v>
      </c>
      <c r="AA21" s="185" t="s">
        <v>39</v>
      </c>
      <c r="AB21" s="185" t="s">
        <v>39</v>
      </c>
      <c r="AC21" s="185" t="s">
        <v>39</v>
      </c>
      <c r="AD21" s="185" t="s">
        <v>39</v>
      </c>
      <c r="AE21" s="185" t="s">
        <v>39</v>
      </c>
      <c r="AF21" s="187" t="s">
        <v>39</v>
      </c>
      <c r="AG21" s="89">
        <f t="shared" si="9"/>
        <v>29</v>
      </c>
      <c r="AH21" s="90">
        <f t="shared" si="10"/>
        <v>12</v>
      </c>
      <c r="AI21" s="91">
        <f t="shared" si="11"/>
        <v>17</v>
      </c>
      <c r="AJ21" s="92">
        <f t="shared" si="12"/>
        <v>0</v>
      </c>
      <c r="AK21" s="86">
        <f t="shared" si="13"/>
        <v>2</v>
      </c>
      <c r="AL21" s="93">
        <f t="shared" si="14"/>
        <v>0</v>
      </c>
      <c r="AM21" s="93">
        <f t="shared" si="15"/>
        <v>0</v>
      </c>
      <c r="AN21" s="94">
        <f t="shared" si="16"/>
        <v>15</v>
      </c>
      <c r="AO21" s="85">
        <f t="shared" si="19"/>
        <v>8</v>
      </c>
      <c r="AP21" s="86">
        <f t="shared" si="20"/>
        <v>4</v>
      </c>
      <c r="AQ21" s="86">
        <f t="shared" si="17"/>
        <v>3</v>
      </c>
      <c r="AR21" s="87">
        <f t="shared" si="18"/>
        <v>5</v>
      </c>
      <c r="BA21" s="88"/>
    </row>
    <row r="22" spans="1:53" ht="12.75">
      <c r="A22" s="84" t="s">
        <v>18</v>
      </c>
      <c r="B22" s="42" t="s">
        <v>81</v>
      </c>
      <c r="C22" s="211">
        <v>90</v>
      </c>
      <c r="D22" s="216">
        <v>36</v>
      </c>
      <c r="E22" s="185" t="s">
        <v>33</v>
      </c>
      <c r="F22" s="185" t="s">
        <v>33</v>
      </c>
      <c r="G22" s="185" t="s">
        <v>33</v>
      </c>
      <c r="H22" s="183" t="s">
        <v>33</v>
      </c>
      <c r="I22" s="183" t="s">
        <v>33</v>
      </c>
      <c r="J22" s="183" t="s">
        <v>33</v>
      </c>
      <c r="K22" s="186">
        <v>29</v>
      </c>
      <c r="L22" s="183">
        <v>27</v>
      </c>
      <c r="M22" s="185" t="s">
        <v>34</v>
      </c>
      <c r="N22" s="185" t="s">
        <v>34</v>
      </c>
      <c r="O22" s="185" t="s">
        <v>39</v>
      </c>
      <c r="P22" s="95">
        <v>32</v>
      </c>
      <c r="Q22" s="194">
        <v>27</v>
      </c>
      <c r="R22" s="189">
        <v>16</v>
      </c>
      <c r="S22" s="185" t="s">
        <v>33</v>
      </c>
      <c r="T22" s="185" t="s">
        <v>33</v>
      </c>
      <c r="U22" s="185" t="s">
        <v>33</v>
      </c>
      <c r="V22" s="185" t="s">
        <v>33</v>
      </c>
      <c r="W22" s="185" t="s">
        <v>33</v>
      </c>
      <c r="X22" s="318"/>
      <c r="Y22" s="185" t="s">
        <v>33</v>
      </c>
      <c r="Z22" s="185" t="s">
        <v>33</v>
      </c>
      <c r="AA22" s="185" t="s">
        <v>33</v>
      </c>
      <c r="AB22" s="185" t="s">
        <v>33</v>
      </c>
      <c r="AC22" s="185" t="s">
        <v>33</v>
      </c>
      <c r="AD22" s="185" t="s">
        <v>33</v>
      </c>
      <c r="AE22" s="185" t="s">
        <v>33</v>
      </c>
      <c r="AF22" s="188">
        <v>13</v>
      </c>
      <c r="AG22" s="89">
        <f t="shared" si="9"/>
        <v>29</v>
      </c>
      <c r="AH22" s="90">
        <f t="shared" si="10"/>
        <v>8</v>
      </c>
      <c r="AI22" s="91">
        <f t="shared" si="11"/>
        <v>21</v>
      </c>
      <c r="AJ22" s="92">
        <f t="shared" si="12"/>
        <v>18</v>
      </c>
      <c r="AK22" s="86">
        <f t="shared" si="13"/>
        <v>0</v>
      </c>
      <c r="AL22" s="93">
        <f t="shared" si="14"/>
        <v>0</v>
      </c>
      <c r="AM22" s="93">
        <f t="shared" si="15"/>
        <v>2</v>
      </c>
      <c r="AN22" s="94">
        <f t="shared" si="16"/>
        <v>1</v>
      </c>
      <c r="AO22" s="85">
        <f>COUNTIF(C22:AF22,"&gt;45")+1</f>
        <v>2</v>
      </c>
      <c r="AP22" s="86">
        <f>COUNTIF(C22:AF22,"&lt;46")-1</f>
        <v>6</v>
      </c>
      <c r="AQ22" s="86">
        <f t="shared" si="17"/>
        <v>1</v>
      </c>
      <c r="AR22" s="87">
        <f t="shared" si="18"/>
        <v>0</v>
      </c>
      <c r="BA22" s="88"/>
    </row>
    <row r="23" spans="1:53" ht="12.75">
      <c r="A23" s="84" t="s">
        <v>19</v>
      </c>
      <c r="B23" s="42" t="s">
        <v>110</v>
      </c>
      <c r="C23" s="233" t="s">
        <v>90</v>
      </c>
      <c r="D23" s="234" t="s">
        <v>90</v>
      </c>
      <c r="E23" s="234" t="s">
        <v>90</v>
      </c>
      <c r="F23" s="234" t="s">
        <v>90</v>
      </c>
      <c r="G23" s="234" t="s">
        <v>90</v>
      </c>
      <c r="H23" s="234" t="s">
        <v>90</v>
      </c>
      <c r="I23" s="234" t="s">
        <v>90</v>
      </c>
      <c r="J23" s="234" t="s">
        <v>90</v>
      </c>
      <c r="K23" s="234" t="s">
        <v>90</v>
      </c>
      <c r="L23" s="234" t="s">
        <v>90</v>
      </c>
      <c r="M23" s="234" t="s">
        <v>90</v>
      </c>
      <c r="N23" s="234" t="s">
        <v>90</v>
      </c>
      <c r="O23" s="234" t="s">
        <v>90</v>
      </c>
      <c r="P23" s="234" t="s">
        <v>90</v>
      </c>
      <c r="Q23" s="336" t="s">
        <v>90</v>
      </c>
      <c r="R23" s="291">
        <v>46</v>
      </c>
      <c r="S23" s="168" t="s">
        <v>88</v>
      </c>
      <c r="T23" s="168" t="s">
        <v>88</v>
      </c>
      <c r="U23" s="168" t="s">
        <v>39</v>
      </c>
      <c r="V23" s="168" t="s">
        <v>88</v>
      </c>
      <c r="W23" s="291">
        <v>90</v>
      </c>
      <c r="X23" s="318"/>
      <c r="Y23" s="290">
        <v>90</v>
      </c>
      <c r="Z23" s="291">
        <v>90</v>
      </c>
      <c r="AA23" s="168" t="s">
        <v>88</v>
      </c>
      <c r="AB23" s="168" t="s">
        <v>88</v>
      </c>
      <c r="AC23" s="291">
        <v>90</v>
      </c>
      <c r="AD23" s="290">
        <v>90</v>
      </c>
      <c r="AE23" s="290">
        <v>90</v>
      </c>
      <c r="AF23" s="168" t="s">
        <v>88</v>
      </c>
      <c r="AG23" s="89">
        <f t="shared" si="9"/>
        <v>29</v>
      </c>
      <c r="AH23" s="90">
        <f t="shared" si="10"/>
        <v>7</v>
      </c>
      <c r="AI23" s="91">
        <f t="shared" si="11"/>
        <v>7</v>
      </c>
      <c r="AJ23" s="92">
        <f t="shared" si="12"/>
        <v>0</v>
      </c>
      <c r="AK23" s="86">
        <f t="shared" si="13"/>
        <v>6</v>
      </c>
      <c r="AL23" s="93">
        <f t="shared" si="14"/>
        <v>0</v>
      </c>
      <c r="AM23" s="93">
        <f t="shared" si="15"/>
        <v>0</v>
      </c>
      <c r="AN23" s="94">
        <f t="shared" si="16"/>
        <v>1</v>
      </c>
      <c r="AO23" s="85">
        <f>COUNTIF(C23:AF23,"&gt;45")</f>
        <v>7</v>
      </c>
      <c r="AP23" s="86">
        <f>COUNTIF(C23:AF23,"&lt;46")</f>
        <v>0</v>
      </c>
      <c r="AQ23" s="86">
        <f t="shared" si="17"/>
        <v>6</v>
      </c>
      <c r="AR23" s="87">
        <f t="shared" si="18"/>
        <v>1</v>
      </c>
      <c r="BA23" s="88"/>
    </row>
    <row r="24" spans="1:53" ht="12.75">
      <c r="A24" s="84"/>
      <c r="B24" s="42" t="s">
        <v>107</v>
      </c>
      <c r="C24" s="233" t="s">
        <v>90</v>
      </c>
      <c r="D24" s="234" t="s">
        <v>90</v>
      </c>
      <c r="E24" s="234" t="s">
        <v>90</v>
      </c>
      <c r="F24" s="234" t="s">
        <v>90</v>
      </c>
      <c r="G24" s="234" t="s">
        <v>90</v>
      </c>
      <c r="H24" s="234" t="s">
        <v>90</v>
      </c>
      <c r="I24" s="234" t="s">
        <v>90</v>
      </c>
      <c r="J24" s="234" t="s">
        <v>90</v>
      </c>
      <c r="K24" s="234" t="s">
        <v>90</v>
      </c>
      <c r="L24" s="218">
        <v>90</v>
      </c>
      <c r="M24" s="217">
        <v>65</v>
      </c>
      <c r="N24" s="217">
        <v>90</v>
      </c>
      <c r="O24" s="217">
        <v>90</v>
      </c>
      <c r="P24" s="217">
        <v>90</v>
      </c>
      <c r="Q24" s="272">
        <v>56</v>
      </c>
      <c r="R24" s="168" t="s">
        <v>33</v>
      </c>
      <c r="S24" s="217">
        <v>46</v>
      </c>
      <c r="T24" s="185" t="s">
        <v>33</v>
      </c>
      <c r="U24" s="185" t="s">
        <v>33</v>
      </c>
      <c r="V24" s="185" t="s">
        <v>39</v>
      </c>
      <c r="W24" s="234" t="s">
        <v>90</v>
      </c>
      <c r="X24" s="318"/>
      <c r="Y24" s="224" t="s">
        <v>90</v>
      </c>
      <c r="Z24" s="234" t="s">
        <v>90</v>
      </c>
      <c r="AA24" s="234" t="s">
        <v>90</v>
      </c>
      <c r="AB24" s="234" t="s">
        <v>90</v>
      </c>
      <c r="AC24" s="234" t="s">
        <v>90</v>
      </c>
      <c r="AD24" s="224" t="s">
        <v>90</v>
      </c>
      <c r="AE24" s="224" t="s">
        <v>90</v>
      </c>
      <c r="AF24" s="323" t="s">
        <v>90</v>
      </c>
      <c r="AG24" s="89">
        <f t="shared" si="9"/>
        <v>29</v>
      </c>
      <c r="AH24" s="90">
        <f t="shared" si="10"/>
        <v>7</v>
      </c>
      <c r="AI24" s="91">
        <f t="shared" si="11"/>
        <v>4</v>
      </c>
      <c r="AJ24" s="92">
        <f t="shared" si="12"/>
        <v>3</v>
      </c>
      <c r="AK24" s="86">
        <f t="shared" si="13"/>
        <v>0</v>
      </c>
      <c r="AL24" s="93">
        <f t="shared" si="14"/>
        <v>0</v>
      </c>
      <c r="AM24" s="93">
        <f t="shared" si="15"/>
        <v>0</v>
      </c>
      <c r="AN24" s="94">
        <f t="shared" si="16"/>
        <v>1</v>
      </c>
      <c r="AO24" s="85">
        <f>COUNTIF(C24:AF24,"&gt;45")</f>
        <v>7</v>
      </c>
      <c r="AP24" s="86">
        <f>COUNTIF(C24:AF24,"&lt;46")</f>
        <v>0</v>
      </c>
      <c r="AQ24" s="86">
        <f t="shared" si="17"/>
        <v>4</v>
      </c>
      <c r="AR24" s="87">
        <f t="shared" si="18"/>
        <v>3</v>
      </c>
      <c r="BA24" s="88"/>
    </row>
    <row r="25" spans="1:53" ht="12.75">
      <c r="A25" s="84" t="s">
        <v>21</v>
      </c>
      <c r="B25" s="42" t="s">
        <v>80</v>
      </c>
      <c r="C25" s="211">
        <v>90</v>
      </c>
      <c r="D25" s="216">
        <v>90</v>
      </c>
      <c r="E25" s="216">
        <v>90</v>
      </c>
      <c r="F25" s="216">
        <v>90</v>
      </c>
      <c r="G25" s="183" t="s">
        <v>88</v>
      </c>
      <c r="H25" s="185" t="s">
        <v>88</v>
      </c>
      <c r="I25" s="185" t="s">
        <v>88</v>
      </c>
      <c r="J25" s="183" t="s">
        <v>88</v>
      </c>
      <c r="K25" s="185" t="s">
        <v>88</v>
      </c>
      <c r="L25" s="183" t="s">
        <v>39</v>
      </c>
      <c r="M25" s="185" t="s">
        <v>88</v>
      </c>
      <c r="N25" s="185" t="s">
        <v>88</v>
      </c>
      <c r="O25" s="185" t="s">
        <v>88</v>
      </c>
      <c r="P25" s="185" t="s">
        <v>88</v>
      </c>
      <c r="Q25" s="187" t="s">
        <v>33</v>
      </c>
      <c r="R25" s="168" t="s">
        <v>88</v>
      </c>
      <c r="S25" s="218">
        <v>23</v>
      </c>
      <c r="T25" s="185" t="s">
        <v>34</v>
      </c>
      <c r="U25" s="183" t="s">
        <v>34</v>
      </c>
      <c r="V25" s="185" t="s">
        <v>34</v>
      </c>
      <c r="W25" s="185" t="s">
        <v>88</v>
      </c>
      <c r="X25" s="318"/>
      <c r="Y25" s="185" t="s">
        <v>88</v>
      </c>
      <c r="Z25" s="185" t="s">
        <v>88</v>
      </c>
      <c r="AA25" s="218">
        <v>90</v>
      </c>
      <c r="AB25" s="185" t="s">
        <v>88</v>
      </c>
      <c r="AC25" s="185" t="s">
        <v>88</v>
      </c>
      <c r="AD25" s="185" t="s">
        <v>88</v>
      </c>
      <c r="AE25" s="185" t="s">
        <v>88</v>
      </c>
      <c r="AF25" s="187" t="s">
        <v>88</v>
      </c>
      <c r="AG25" s="89">
        <f t="shared" si="9"/>
        <v>29</v>
      </c>
      <c r="AH25" s="90">
        <f t="shared" si="10"/>
        <v>6</v>
      </c>
      <c r="AI25" s="91">
        <f t="shared" si="11"/>
        <v>23</v>
      </c>
      <c r="AJ25" s="92">
        <f t="shared" si="12"/>
        <v>1</v>
      </c>
      <c r="AK25" s="86">
        <f t="shared" si="13"/>
        <v>18</v>
      </c>
      <c r="AL25" s="93">
        <f t="shared" si="14"/>
        <v>0</v>
      </c>
      <c r="AM25" s="93">
        <f t="shared" si="15"/>
        <v>3</v>
      </c>
      <c r="AN25" s="94">
        <f t="shared" si="16"/>
        <v>1</v>
      </c>
      <c r="AO25" s="85">
        <f>COUNTIF(C25:AF25,"&gt;45")+1</f>
        <v>6</v>
      </c>
      <c r="AP25" s="86">
        <f>COUNTIF(C25:AF25,"&lt;46")-1</f>
        <v>0</v>
      </c>
      <c r="AQ25" s="86">
        <f t="shared" si="17"/>
        <v>5</v>
      </c>
      <c r="AR25" s="87">
        <f>COUNTIF(C25:AF25,"&gt;45")-COUNTIF(C25:AF25,90)+1</f>
        <v>1</v>
      </c>
      <c r="BA25" s="88"/>
    </row>
    <row r="26" spans="1:53" ht="12.75">
      <c r="A26" s="84"/>
      <c r="B26" s="42" t="s">
        <v>112</v>
      </c>
      <c r="C26" s="233" t="s">
        <v>90</v>
      </c>
      <c r="D26" s="234" t="s">
        <v>90</v>
      </c>
      <c r="E26" s="234" t="s">
        <v>90</v>
      </c>
      <c r="F26" s="234" t="s">
        <v>90</v>
      </c>
      <c r="G26" s="234" t="s">
        <v>90</v>
      </c>
      <c r="H26" s="234" t="s">
        <v>90</v>
      </c>
      <c r="I26" s="234" t="s">
        <v>90</v>
      </c>
      <c r="J26" s="234" t="s">
        <v>90</v>
      </c>
      <c r="K26" s="234" t="s">
        <v>90</v>
      </c>
      <c r="L26" s="234" t="s">
        <v>90</v>
      </c>
      <c r="M26" s="234" t="s">
        <v>90</v>
      </c>
      <c r="N26" s="234" t="s">
        <v>90</v>
      </c>
      <c r="O26" s="234" t="s">
        <v>90</v>
      </c>
      <c r="P26" s="234" t="s">
        <v>90</v>
      </c>
      <c r="Q26" s="336" t="s">
        <v>90</v>
      </c>
      <c r="R26" s="295" t="s">
        <v>90</v>
      </c>
      <c r="S26" s="234" t="s">
        <v>90</v>
      </c>
      <c r="T26" s="234" t="s">
        <v>90</v>
      </c>
      <c r="U26" s="234" t="s">
        <v>90</v>
      </c>
      <c r="V26" s="234" t="s">
        <v>90</v>
      </c>
      <c r="W26" s="234" t="s">
        <v>90</v>
      </c>
      <c r="X26" s="319"/>
      <c r="Y26" s="95">
        <v>20</v>
      </c>
      <c r="Z26" s="217">
        <v>65</v>
      </c>
      <c r="AA26" s="186">
        <v>33</v>
      </c>
      <c r="AB26" s="186">
        <v>45</v>
      </c>
      <c r="AC26" s="217">
        <v>90</v>
      </c>
      <c r="AD26" s="95">
        <v>21</v>
      </c>
      <c r="AE26" s="185" t="s">
        <v>39</v>
      </c>
      <c r="AF26" s="187" t="s">
        <v>39</v>
      </c>
      <c r="AG26" s="89">
        <f t="shared" si="9"/>
        <v>29</v>
      </c>
      <c r="AH26" s="90">
        <f t="shared" si="10"/>
        <v>6</v>
      </c>
      <c r="AI26" s="91">
        <f t="shared" si="11"/>
        <v>2</v>
      </c>
      <c r="AJ26" s="92">
        <f t="shared" si="12"/>
        <v>0</v>
      </c>
      <c r="AK26" s="86">
        <f t="shared" si="13"/>
        <v>0</v>
      </c>
      <c r="AL26" s="93">
        <f t="shared" si="14"/>
        <v>0</v>
      </c>
      <c r="AM26" s="93">
        <f t="shared" si="15"/>
        <v>0</v>
      </c>
      <c r="AN26" s="94">
        <f t="shared" si="16"/>
        <v>2</v>
      </c>
      <c r="AO26" s="85">
        <f aca="true" t="shared" si="21" ref="AO26:AO36">COUNTIF(C26:AF26,"&gt;45")</f>
        <v>2</v>
      </c>
      <c r="AP26" s="86">
        <f aca="true" t="shared" si="22" ref="AP26:AP36">COUNTIF(C26:AF26,"&lt;46")</f>
        <v>4</v>
      </c>
      <c r="AQ26" s="86">
        <f t="shared" si="17"/>
        <v>1</v>
      </c>
      <c r="AR26" s="87">
        <f aca="true" t="shared" si="23" ref="AR26:AR36">COUNTIF(C26:AF26,"&gt;45")-COUNTIF(C26:AF26,90)</f>
        <v>1</v>
      </c>
      <c r="BA26" s="88"/>
    </row>
    <row r="27" spans="1:53" ht="12.75">
      <c r="A27" s="84" t="s">
        <v>23</v>
      </c>
      <c r="B27" s="42" t="s">
        <v>98</v>
      </c>
      <c r="C27" s="215" t="s">
        <v>39</v>
      </c>
      <c r="D27" s="185" t="s">
        <v>39</v>
      </c>
      <c r="E27" s="216">
        <v>46</v>
      </c>
      <c r="F27" s="216">
        <v>90</v>
      </c>
      <c r="G27" s="216">
        <v>90</v>
      </c>
      <c r="H27" s="216">
        <v>90</v>
      </c>
      <c r="I27" s="185" t="s">
        <v>39</v>
      </c>
      <c r="J27" s="185" t="s">
        <v>39</v>
      </c>
      <c r="K27" s="216">
        <v>46</v>
      </c>
      <c r="L27" s="185" t="s">
        <v>33</v>
      </c>
      <c r="M27" s="185" t="s">
        <v>33</v>
      </c>
      <c r="N27" s="185" t="s">
        <v>33</v>
      </c>
      <c r="O27" s="185" t="s">
        <v>33</v>
      </c>
      <c r="P27" s="185" t="s">
        <v>33</v>
      </c>
      <c r="Q27" s="187" t="s">
        <v>33</v>
      </c>
      <c r="R27" s="284" t="s">
        <v>90</v>
      </c>
      <c r="S27" s="234" t="s">
        <v>90</v>
      </c>
      <c r="T27" s="213" t="s">
        <v>90</v>
      </c>
      <c r="U27" s="213" t="s">
        <v>90</v>
      </c>
      <c r="V27" s="213" t="s">
        <v>90</v>
      </c>
      <c r="W27" s="234" t="s">
        <v>90</v>
      </c>
      <c r="X27" s="320"/>
      <c r="Y27" s="213" t="s">
        <v>90</v>
      </c>
      <c r="Z27" s="213" t="s">
        <v>90</v>
      </c>
      <c r="AA27" s="213" t="s">
        <v>90</v>
      </c>
      <c r="AB27" s="213" t="s">
        <v>90</v>
      </c>
      <c r="AC27" s="213" t="s">
        <v>90</v>
      </c>
      <c r="AD27" s="213" t="s">
        <v>90</v>
      </c>
      <c r="AE27" s="213" t="s">
        <v>90</v>
      </c>
      <c r="AF27" s="355" t="s">
        <v>90</v>
      </c>
      <c r="AG27" s="89">
        <f t="shared" si="9"/>
        <v>29</v>
      </c>
      <c r="AH27" s="90">
        <f t="shared" si="10"/>
        <v>5</v>
      </c>
      <c r="AI27" s="91">
        <f t="shared" si="11"/>
        <v>10</v>
      </c>
      <c r="AJ27" s="92">
        <f t="shared" si="12"/>
        <v>6</v>
      </c>
      <c r="AK27" s="86">
        <f t="shared" si="13"/>
        <v>0</v>
      </c>
      <c r="AL27" s="93">
        <f t="shared" si="14"/>
        <v>0</v>
      </c>
      <c r="AM27" s="93">
        <f t="shared" si="15"/>
        <v>0</v>
      </c>
      <c r="AN27" s="94">
        <f t="shared" si="16"/>
        <v>4</v>
      </c>
      <c r="AO27" s="85">
        <f t="shared" si="21"/>
        <v>5</v>
      </c>
      <c r="AP27" s="86">
        <f t="shared" si="22"/>
        <v>0</v>
      </c>
      <c r="AQ27" s="86">
        <f t="shared" si="17"/>
        <v>3</v>
      </c>
      <c r="AR27" s="87">
        <f t="shared" si="23"/>
        <v>2</v>
      </c>
      <c r="BA27" s="88"/>
    </row>
    <row r="28" spans="1:53" ht="12.75">
      <c r="A28" s="84"/>
      <c r="B28" s="42" t="s">
        <v>115</v>
      </c>
      <c r="C28" s="297" t="s">
        <v>90</v>
      </c>
      <c r="D28" s="297" t="s">
        <v>90</v>
      </c>
      <c r="E28" s="297" t="s">
        <v>90</v>
      </c>
      <c r="F28" s="297" t="s">
        <v>90</v>
      </c>
      <c r="G28" s="297" t="s">
        <v>90</v>
      </c>
      <c r="H28" s="297" t="s">
        <v>90</v>
      </c>
      <c r="I28" s="297" t="s">
        <v>90</v>
      </c>
      <c r="J28" s="297" t="s">
        <v>90</v>
      </c>
      <c r="K28" s="297" t="s">
        <v>90</v>
      </c>
      <c r="L28" s="297" t="s">
        <v>90</v>
      </c>
      <c r="M28" s="297" t="s">
        <v>90</v>
      </c>
      <c r="N28" s="350" t="s">
        <v>90</v>
      </c>
      <c r="O28" s="350" t="s">
        <v>90</v>
      </c>
      <c r="P28" s="350" t="s">
        <v>90</v>
      </c>
      <c r="Q28" s="351" t="s">
        <v>90</v>
      </c>
      <c r="R28" s="297" t="s">
        <v>90</v>
      </c>
      <c r="S28" s="350" t="s">
        <v>90</v>
      </c>
      <c r="T28" s="350" t="s">
        <v>90</v>
      </c>
      <c r="U28" s="350" t="s">
        <v>90</v>
      </c>
      <c r="V28" s="350" t="s">
        <v>90</v>
      </c>
      <c r="W28" s="350" t="s">
        <v>90</v>
      </c>
      <c r="X28" s="321"/>
      <c r="Y28" s="350" t="s">
        <v>90</v>
      </c>
      <c r="Z28" s="350" t="s">
        <v>90</v>
      </c>
      <c r="AA28" s="350" t="s">
        <v>90</v>
      </c>
      <c r="AB28" s="352">
        <v>28</v>
      </c>
      <c r="AC28" s="352">
        <v>15</v>
      </c>
      <c r="AD28" s="249">
        <v>6</v>
      </c>
      <c r="AE28" s="249">
        <v>20</v>
      </c>
      <c r="AF28" s="251">
        <v>12</v>
      </c>
      <c r="AG28" s="89">
        <f t="shared" si="9"/>
        <v>29</v>
      </c>
      <c r="AH28" s="90">
        <f t="shared" si="10"/>
        <v>5</v>
      </c>
      <c r="AI28" s="91">
        <f t="shared" si="11"/>
        <v>0</v>
      </c>
      <c r="AJ28" s="92">
        <f t="shared" si="12"/>
        <v>0</v>
      </c>
      <c r="AK28" s="86">
        <f t="shared" si="13"/>
        <v>0</v>
      </c>
      <c r="AL28" s="93">
        <f t="shared" si="14"/>
        <v>0</v>
      </c>
      <c r="AM28" s="93">
        <f t="shared" si="15"/>
        <v>0</v>
      </c>
      <c r="AN28" s="94">
        <f t="shared" si="16"/>
        <v>0</v>
      </c>
      <c r="AO28" s="85">
        <f aca="true" t="shared" si="24" ref="AO28:AO33">COUNTIF(C28:AF28,"&gt;45")</f>
        <v>0</v>
      </c>
      <c r="AP28" s="86">
        <f aca="true" t="shared" si="25" ref="AP28:AP33">COUNTIF(C28:AF28,"&lt;46")</f>
        <v>5</v>
      </c>
      <c r="AQ28" s="86">
        <f t="shared" si="17"/>
        <v>0</v>
      </c>
      <c r="AR28" s="87">
        <f aca="true" t="shared" si="26" ref="AR28:AR33">COUNTIF(C28:AF28,"&gt;45")-COUNTIF(C28:AF28,90)</f>
        <v>0</v>
      </c>
      <c r="BA28" s="88"/>
    </row>
    <row r="29" spans="1:53" ht="12.75">
      <c r="A29" s="84" t="s">
        <v>25</v>
      </c>
      <c r="B29" s="42" t="s">
        <v>105</v>
      </c>
      <c r="C29" s="247" t="s">
        <v>88</v>
      </c>
      <c r="D29" s="248" t="s">
        <v>88</v>
      </c>
      <c r="E29" s="248" t="s">
        <v>88</v>
      </c>
      <c r="F29" s="248" t="s">
        <v>88</v>
      </c>
      <c r="G29" s="248" t="s">
        <v>88</v>
      </c>
      <c r="H29" s="248" t="s">
        <v>88</v>
      </c>
      <c r="I29" s="335">
        <v>90</v>
      </c>
      <c r="J29" s="248" t="s">
        <v>88</v>
      </c>
      <c r="K29" s="248" t="s">
        <v>88</v>
      </c>
      <c r="L29" s="248" t="s">
        <v>39</v>
      </c>
      <c r="M29" s="248" t="s">
        <v>88</v>
      </c>
      <c r="N29" s="248" t="s">
        <v>88</v>
      </c>
      <c r="O29" s="248" t="s">
        <v>88</v>
      </c>
      <c r="P29" s="248" t="s">
        <v>88</v>
      </c>
      <c r="Q29" s="275">
        <v>90</v>
      </c>
      <c r="R29" s="247" t="s">
        <v>88</v>
      </c>
      <c r="S29" s="248" t="s">
        <v>88</v>
      </c>
      <c r="T29" s="248" t="s">
        <v>39</v>
      </c>
      <c r="U29" s="248" t="s">
        <v>88</v>
      </c>
      <c r="V29" s="252">
        <v>90</v>
      </c>
      <c r="W29" s="248" t="s">
        <v>88</v>
      </c>
      <c r="X29" s="321"/>
      <c r="Y29" s="248" t="s">
        <v>88</v>
      </c>
      <c r="Z29" s="248" t="s">
        <v>88</v>
      </c>
      <c r="AA29" s="248" t="s">
        <v>88</v>
      </c>
      <c r="AB29" s="248" t="s">
        <v>88</v>
      </c>
      <c r="AC29" s="252">
        <v>90</v>
      </c>
      <c r="AD29" s="248" t="s">
        <v>88</v>
      </c>
      <c r="AE29" s="248" t="s">
        <v>88</v>
      </c>
      <c r="AF29" s="358" t="s">
        <v>88</v>
      </c>
      <c r="AG29" s="89">
        <f t="shared" si="9"/>
        <v>29</v>
      </c>
      <c r="AH29" s="90">
        <f t="shared" si="10"/>
        <v>4</v>
      </c>
      <c r="AI29" s="91">
        <f t="shared" si="11"/>
        <v>25</v>
      </c>
      <c r="AJ29" s="92">
        <f t="shared" si="12"/>
        <v>0</v>
      </c>
      <c r="AK29" s="86">
        <f t="shared" si="13"/>
        <v>23</v>
      </c>
      <c r="AL29" s="93">
        <f t="shared" si="14"/>
        <v>0</v>
      </c>
      <c r="AM29" s="93">
        <f t="shared" si="15"/>
        <v>0</v>
      </c>
      <c r="AN29" s="94">
        <f t="shared" si="16"/>
        <v>2</v>
      </c>
      <c r="AO29" s="85">
        <f t="shared" si="24"/>
        <v>4</v>
      </c>
      <c r="AP29" s="86">
        <f t="shared" si="25"/>
        <v>0</v>
      </c>
      <c r="AQ29" s="86">
        <f t="shared" si="17"/>
        <v>4</v>
      </c>
      <c r="AR29" s="87">
        <f t="shared" si="26"/>
        <v>0</v>
      </c>
      <c r="BA29" s="88"/>
    </row>
    <row r="30" spans="1:53" ht="12.75">
      <c r="A30" s="84"/>
      <c r="B30" s="42" t="s">
        <v>106</v>
      </c>
      <c r="C30" s="247" t="s">
        <v>88</v>
      </c>
      <c r="D30" s="248" t="s">
        <v>88</v>
      </c>
      <c r="E30" s="248" t="s">
        <v>88</v>
      </c>
      <c r="F30" s="248" t="s">
        <v>88</v>
      </c>
      <c r="G30" s="248" t="s">
        <v>88</v>
      </c>
      <c r="H30" s="248" t="s">
        <v>88</v>
      </c>
      <c r="I30" s="248" t="s">
        <v>88</v>
      </c>
      <c r="J30" s="248" t="s">
        <v>88</v>
      </c>
      <c r="K30" s="252">
        <v>90</v>
      </c>
      <c r="L30" s="248" t="s">
        <v>88</v>
      </c>
      <c r="M30" s="248" t="s">
        <v>88</v>
      </c>
      <c r="N30" s="248" t="s">
        <v>88</v>
      </c>
      <c r="O30" s="248" t="s">
        <v>88</v>
      </c>
      <c r="P30" s="248" t="s">
        <v>88</v>
      </c>
      <c r="Q30" s="276" t="s">
        <v>88</v>
      </c>
      <c r="R30" s="247" t="s">
        <v>88</v>
      </c>
      <c r="S30" s="248" t="s">
        <v>88</v>
      </c>
      <c r="T30" s="252">
        <v>90</v>
      </c>
      <c r="U30" s="248" t="s">
        <v>88</v>
      </c>
      <c r="V30" s="252">
        <v>90</v>
      </c>
      <c r="W30" s="248" t="s">
        <v>88</v>
      </c>
      <c r="X30" s="321"/>
      <c r="Y30" s="248" t="s">
        <v>88</v>
      </c>
      <c r="Z30" s="248" t="s">
        <v>88</v>
      </c>
      <c r="AA30" s="248" t="s">
        <v>88</v>
      </c>
      <c r="AB30" s="248" t="s">
        <v>88</v>
      </c>
      <c r="AC30" s="248" t="s">
        <v>88</v>
      </c>
      <c r="AD30" s="248" t="s">
        <v>88</v>
      </c>
      <c r="AE30" s="248" t="s">
        <v>88</v>
      </c>
      <c r="AF30" s="360">
        <v>90</v>
      </c>
      <c r="AG30" s="89">
        <f t="shared" si="9"/>
        <v>29</v>
      </c>
      <c r="AH30" s="90">
        <f t="shared" si="10"/>
        <v>4</v>
      </c>
      <c r="AI30" s="91">
        <f t="shared" si="11"/>
        <v>25</v>
      </c>
      <c r="AJ30" s="92">
        <f t="shared" si="12"/>
        <v>0</v>
      </c>
      <c r="AK30" s="86">
        <f t="shared" si="13"/>
        <v>25</v>
      </c>
      <c r="AL30" s="93">
        <f t="shared" si="14"/>
        <v>0</v>
      </c>
      <c r="AM30" s="93">
        <f t="shared" si="15"/>
        <v>0</v>
      </c>
      <c r="AN30" s="94">
        <f t="shared" si="16"/>
        <v>0</v>
      </c>
      <c r="AO30" s="85">
        <f t="shared" si="24"/>
        <v>4</v>
      </c>
      <c r="AP30" s="86">
        <f t="shared" si="25"/>
        <v>0</v>
      </c>
      <c r="AQ30" s="86">
        <f t="shared" si="17"/>
        <v>4</v>
      </c>
      <c r="AR30" s="87">
        <f t="shared" si="26"/>
        <v>0</v>
      </c>
      <c r="BA30" s="88"/>
    </row>
    <row r="31" spans="1:53" ht="12.75">
      <c r="A31" s="84" t="s">
        <v>27</v>
      </c>
      <c r="B31" s="42" t="s">
        <v>113</v>
      </c>
      <c r="C31" s="297" t="s">
        <v>90</v>
      </c>
      <c r="D31" s="350" t="s">
        <v>90</v>
      </c>
      <c r="E31" s="350" t="s">
        <v>90</v>
      </c>
      <c r="F31" s="350" t="s">
        <v>90</v>
      </c>
      <c r="G31" s="350" t="s">
        <v>90</v>
      </c>
      <c r="H31" s="350" t="s">
        <v>90</v>
      </c>
      <c r="I31" s="350" t="s">
        <v>90</v>
      </c>
      <c r="J31" s="350" t="s">
        <v>90</v>
      </c>
      <c r="K31" s="350" t="s">
        <v>90</v>
      </c>
      <c r="L31" s="350" t="s">
        <v>90</v>
      </c>
      <c r="M31" s="350" t="s">
        <v>90</v>
      </c>
      <c r="N31" s="350" t="s">
        <v>90</v>
      </c>
      <c r="O31" s="350" t="s">
        <v>90</v>
      </c>
      <c r="P31" s="350" t="s">
        <v>90</v>
      </c>
      <c r="Q31" s="351" t="s">
        <v>90</v>
      </c>
      <c r="R31" s="297" t="s">
        <v>90</v>
      </c>
      <c r="S31" s="350" t="s">
        <v>90</v>
      </c>
      <c r="T31" s="350" t="s">
        <v>90</v>
      </c>
      <c r="U31" s="350" t="s">
        <v>90</v>
      </c>
      <c r="V31" s="350" t="s">
        <v>90</v>
      </c>
      <c r="W31" s="350" t="s">
        <v>90</v>
      </c>
      <c r="X31" s="321"/>
      <c r="Y31" s="350" t="s">
        <v>90</v>
      </c>
      <c r="Z31" s="350" t="s">
        <v>90</v>
      </c>
      <c r="AA31" s="252">
        <v>90</v>
      </c>
      <c r="AB31" s="248" t="s">
        <v>33</v>
      </c>
      <c r="AC31" s="352">
        <v>45</v>
      </c>
      <c r="AD31" s="248" t="s">
        <v>39</v>
      </c>
      <c r="AE31" s="249">
        <v>31</v>
      </c>
      <c r="AF31" s="358" t="s">
        <v>39</v>
      </c>
      <c r="AG31" s="89">
        <f t="shared" si="9"/>
        <v>29</v>
      </c>
      <c r="AH31" s="90">
        <f t="shared" si="10"/>
        <v>3</v>
      </c>
      <c r="AI31" s="91">
        <f t="shared" si="11"/>
        <v>3</v>
      </c>
      <c r="AJ31" s="92">
        <f t="shared" si="12"/>
        <v>1</v>
      </c>
      <c r="AK31" s="86">
        <f t="shared" si="13"/>
        <v>0</v>
      </c>
      <c r="AL31" s="93">
        <f t="shared" si="14"/>
        <v>0</v>
      </c>
      <c r="AM31" s="93">
        <f t="shared" si="15"/>
        <v>0</v>
      </c>
      <c r="AN31" s="94">
        <f t="shared" si="16"/>
        <v>2</v>
      </c>
      <c r="AO31" s="85">
        <f t="shared" si="24"/>
        <v>1</v>
      </c>
      <c r="AP31" s="86">
        <f t="shared" si="25"/>
        <v>2</v>
      </c>
      <c r="AQ31" s="86">
        <f t="shared" si="17"/>
        <v>1</v>
      </c>
      <c r="AR31" s="87">
        <f t="shared" si="26"/>
        <v>0</v>
      </c>
      <c r="BA31" s="88"/>
    </row>
    <row r="32" spans="1:53" ht="12.75">
      <c r="A32" s="84"/>
      <c r="B32" s="42" t="s">
        <v>93</v>
      </c>
      <c r="C32" s="247" t="s">
        <v>88</v>
      </c>
      <c r="D32" s="303">
        <v>90</v>
      </c>
      <c r="E32" s="303">
        <v>78</v>
      </c>
      <c r="F32" s="303">
        <v>90</v>
      </c>
      <c r="G32" s="247" t="s">
        <v>88</v>
      </c>
      <c r="H32" s="247" t="s">
        <v>88</v>
      </c>
      <c r="I32" s="247" t="s">
        <v>88</v>
      </c>
      <c r="J32" s="247" t="s">
        <v>88</v>
      </c>
      <c r="K32" s="247" t="s">
        <v>88</v>
      </c>
      <c r="L32" s="247" t="s">
        <v>39</v>
      </c>
      <c r="M32" s="247" t="s">
        <v>88</v>
      </c>
      <c r="N32" s="247" t="s">
        <v>88</v>
      </c>
      <c r="O32" s="247" t="s">
        <v>88</v>
      </c>
      <c r="P32" s="247" t="s">
        <v>39</v>
      </c>
      <c r="Q32" s="247" t="s">
        <v>33</v>
      </c>
      <c r="R32" s="247" t="s">
        <v>88</v>
      </c>
      <c r="S32" s="247" t="s">
        <v>88</v>
      </c>
      <c r="T32" s="247" t="s">
        <v>88</v>
      </c>
      <c r="U32" s="247" t="s">
        <v>88</v>
      </c>
      <c r="V32" s="247" t="s">
        <v>88</v>
      </c>
      <c r="W32" s="247" t="s">
        <v>88</v>
      </c>
      <c r="X32" s="321"/>
      <c r="Y32" s="247" t="s">
        <v>88</v>
      </c>
      <c r="Z32" s="247" t="s">
        <v>88</v>
      </c>
      <c r="AA32" s="247" t="s">
        <v>39</v>
      </c>
      <c r="AB32" s="247" t="s">
        <v>88</v>
      </c>
      <c r="AC32" s="247" t="s">
        <v>88</v>
      </c>
      <c r="AD32" s="247" t="s">
        <v>88</v>
      </c>
      <c r="AE32" s="247" t="s">
        <v>88</v>
      </c>
      <c r="AF32" s="356" t="s">
        <v>88</v>
      </c>
      <c r="AG32" s="89">
        <f t="shared" si="9"/>
        <v>29</v>
      </c>
      <c r="AH32" s="90">
        <f t="shared" si="10"/>
        <v>3</v>
      </c>
      <c r="AI32" s="91">
        <f t="shared" si="11"/>
        <v>26</v>
      </c>
      <c r="AJ32" s="92">
        <f t="shared" si="12"/>
        <v>1</v>
      </c>
      <c r="AK32" s="86">
        <f t="shared" si="13"/>
        <v>22</v>
      </c>
      <c r="AL32" s="93">
        <f t="shared" si="14"/>
        <v>0</v>
      </c>
      <c r="AM32" s="93">
        <f t="shared" si="15"/>
        <v>0</v>
      </c>
      <c r="AN32" s="94">
        <f t="shared" si="16"/>
        <v>3</v>
      </c>
      <c r="AO32" s="85">
        <f t="shared" si="24"/>
        <v>3</v>
      </c>
      <c r="AP32" s="86">
        <f t="shared" si="25"/>
        <v>0</v>
      </c>
      <c r="AQ32" s="86">
        <f t="shared" si="17"/>
        <v>2</v>
      </c>
      <c r="AR32" s="87">
        <f t="shared" si="26"/>
        <v>1</v>
      </c>
      <c r="BA32" s="88"/>
    </row>
    <row r="33" spans="1:53" ht="12.75">
      <c r="A33" s="84"/>
      <c r="B33" s="42" t="s">
        <v>75</v>
      </c>
      <c r="C33" s="303">
        <v>90</v>
      </c>
      <c r="D33" s="347" t="s">
        <v>88</v>
      </c>
      <c r="E33" s="247" t="s">
        <v>88</v>
      </c>
      <c r="F33" s="303">
        <v>90</v>
      </c>
      <c r="G33" s="247" t="s">
        <v>88</v>
      </c>
      <c r="H33" s="303">
        <v>90</v>
      </c>
      <c r="I33" s="347" t="s">
        <v>88</v>
      </c>
      <c r="J33" s="247" t="s">
        <v>88</v>
      </c>
      <c r="K33" s="247" t="s">
        <v>88</v>
      </c>
      <c r="L33" s="247" t="s">
        <v>88</v>
      </c>
      <c r="M33" s="247" t="s">
        <v>88</v>
      </c>
      <c r="N33" s="247" t="s">
        <v>88</v>
      </c>
      <c r="O33" s="247" t="s">
        <v>88</v>
      </c>
      <c r="P33" s="247" t="s">
        <v>88</v>
      </c>
      <c r="Q33" s="247" t="s">
        <v>88</v>
      </c>
      <c r="R33" s="247" t="s">
        <v>33</v>
      </c>
      <c r="S33" s="247" t="s">
        <v>88</v>
      </c>
      <c r="T33" s="247" t="s">
        <v>88</v>
      </c>
      <c r="U33" s="247" t="s">
        <v>88</v>
      </c>
      <c r="V33" s="247" t="s">
        <v>88</v>
      </c>
      <c r="W33" s="247" t="s">
        <v>88</v>
      </c>
      <c r="X33" s="321"/>
      <c r="Y33" s="247" t="s">
        <v>88</v>
      </c>
      <c r="Z33" s="247" t="s">
        <v>39</v>
      </c>
      <c r="AA33" s="247" t="s">
        <v>88</v>
      </c>
      <c r="AB33" s="247" t="s">
        <v>88</v>
      </c>
      <c r="AC33" s="247" t="s">
        <v>88</v>
      </c>
      <c r="AD33" s="247" t="s">
        <v>39</v>
      </c>
      <c r="AE33" s="247" t="s">
        <v>88</v>
      </c>
      <c r="AF33" s="356" t="s">
        <v>88</v>
      </c>
      <c r="AG33" s="89">
        <f t="shared" si="9"/>
        <v>29</v>
      </c>
      <c r="AH33" s="90">
        <f t="shared" si="10"/>
        <v>3</v>
      </c>
      <c r="AI33" s="91">
        <f t="shared" si="11"/>
        <v>26</v>
      </c>
      <c r="AJ33" s="92">
        <f t="shared" si="12"/>
        <v>1</v>
      </c>
      <c r="AK33" s="86">
        <f t="shared" si="13"/>
        <v>23</v>
      </c>
      <c r="AL33" s="93">
        <f t="shared" si="14"/>
        <v>0</v>
      </c>
      <c r="AM33" s="93">
        <f t="shared" si="15"/>
        <v>0</v>
      </c>
      <c r="AN33" s="94">
        <f t="shared" si="16"/>
        <v>2</v>
      </c>
      <c r="AO33" s="85">
        <f t="shared" si="24"/>
        <v>3</v>
      </c>
      <c r="AP33" s="86">
        <f t="shared" si="25"/>
        <v>0</v>
      </c>
      <c r="AQ33" s="86">
        <f t="shared" si="17"/>
        <v>3</v>
      </c>
      <c r="AR33" s="87">
        <f t="shared" si="26"/>
        <v>0</v>
      </c>
      <c r="BA33" s="88"/>
    </row>
    <row r="34" spans="1:53" ht="12.75">
      <c r="A34" s="84" t="s">
        <v>116</v>
      </c>
      <c r="B34" s="42" t="s">
        <v>108</v>
      </c>
      <c r="C34" s="247" t="s">
        <v>88</v>
      </c>
      <c r="D34" s="247" t="s">
        <v>88</v>
      </c>
      <c r="E34" s="247" t="s">
        <v>88</v>
      </c>
      <c r="F34" s="247" t="s">
        <v>88</v>
      </c>
      <c r="G34" s="247" t="s">
        <v>88</v>
      </c>
      <c r="H34" s="247" t="s">
        <v>88</v>
      </c>
      <c r="I34" s="247" t="s">
        <v>88</v>
      </c>
      <c r="J34" s="247" t="s">
        <v>88</v>
      </c>
      <c r="K34" s="247" t="s">
        <v>88</v>
      </c>
      <c r="L34" s="247" t="s">
        <v>88</v>
      </c>
      <c r="M34" s="247" t="s">
        <v>88</v>
      </c>
      <c r="N34" s="298">
        <v>90</v>
      </c>
      <c r="O34" s="298">
        <v>90</v>
      </c>
      <c r="P34" s="247" t="s">
        <v>88</v>
      </c>
      <c r="Q34" s="247" t="s">
        <v>88</v>
      </c>
      <c r="R34" s="247" t="s">
        <v>88</v>
      </c>
      <c r="S34" s="247" t="s">
        <v>88</v>
      </c>
      <c r="T34" s="247" t="s">
        <v>88</v>
      </c>
      <c r="U34" s="247" t="s">
        <v>88</v>
      </c>
      <c r="V34" s="247" t="s">
        <v>34</v>
      </c>
      <c r="W34" s="247" t="s">
        <v>34</v>
      </c>
      <c r="X34" s="321"/>
      <c r="Y34" s="247" t="s">
        <v>88</v>
      </c>
      <c r="Z34" s="247" t="s">
        <v>33</v>
      </c>
      <c r="AA34" s="247" t="s">
        <v>88</v>
      </c>
      <c r="AB34" s="247" t="s">
        <v>88</v>
      </c>
      <c r="AC34" s="247" t="s">
        <v>88</v>
      </c>
      <c r="AD34" s="247" t="s">
        <v>88</v>
      </c>
      <c r="AE34" s="247" t="s">
        <v>88</v>
      </c>
      <c r="AF34" s="356" t="s">
        <v>88</v>
      </c>
      <c r="AG34" s="89">
        <f t="shared" si="9"/>
        <v>29</v>
      </c>
      <c r="AH34" s="90">
        <f t="shared" si="10"/>
        <v>2</v>
      </c>
      <c r="AI34" s="91">
        <f t="shared" si="11"/>
        <v>27</v>
      </c>
      <c r="AJ34" s="92">
        <f t="shared" si="12"/>
        <v>1</v>
      </c>
      <c r="AK34" s="86">
        <f t="shared" si="13"/>
        <v>24</v>
      </c>
      <c r="AL34" s="93">
        <f t="shared" si="14"/>
        <v>0</v>
      </c>
      <c r="AM34" s="93">
        <f t="shared" si="15"/>
        <v>2</v>
      </c>
      <c r="AN34" s="94">
        <f t="shared" si="16"/>
        <v>0</v>
      </c>
      <c r="AO34" s="85">
        <f t="shared" si="21"/>
        <v>2</v>
      </c>
      <c r="AP34" s="86">
        <f t="shared" si="22"/>
        <v>0</v>
      </c>
      <c r="AQ34" s="86">
        <f t="shared" si="17"/>
        <v>2</v>
      </c>
      <c r="AR34" s="87">
        <f t="shared" si="23"/>
        <v>0</v>
      </c>
      <c r="BA34" s="88"/>
    </row>
    <row r="35" spans="1:53" ht="12.75">
      <c r="A35" s="84" t="s">
        <v>114</v>
      </c>
      <c r="B35" s="42" t="s">
        <v>111</v>
      </c>
      <c r="C35" s="247" t="s">
        <v>88</v>
      </c>
      <c r="D35" s="247" t="s">
        <v>88</v>
      </c>
      <c r="E35" s="247" t="s">
        <v>88</v>
      </c>
      <c r="F35" s="247" t="s">
        <v>88</v>
      </c>
      <c r="G35" s="247" t="s">
        <v>39</v>
      </c>
      <c r="H35" s="247" t="s">
        <v>39</v>
      </c>
      <c r="I35" s="247" t="s">
        <v>88</v>
      </c>
      <c r="J35" s="247" t="s">
        <v>88</v>
      </c>
      <c r="K35" s="247" t="s">
        <v>39</v>
      </c>
      <c r="L35" s="247" t="s">
        <v>88</v>
      </c>
      <c r="M35" s="247" t="s">
        <v>39</v>
      </c>
      <c r="N35" s="247" t="s">
        <v>88</v>
      </c>
      <c r="O35" s="247" t="s">
        <v>33</v>
      </c>
      <c r="P35" s="247" t="s">
        <v>39</v>
      </c>
      <c r="Q35" s="247" t="s">
        <v>39</v>
      </c>
      <c r="R35" s="247" t="s">
        <v>39</v>
      </c>
      <c r="S35" s="247" t="s">
        <v>88</v>
      </c>
      <c r="T35" s="298">
        <v>90</v>
      </c>
      <c r="U35" s="247" t="s">
        <v>88</v>
      </c>
      <c r="V35" s="247" t="s">
        <v>34</v>
      </c>
      <c r="W35" s="247" t="s">
        <v>34</v>
      </c>
      <c r="X35" s="321"/>
      <c r="Y35" s="247" t="s">
        <v>34</v>
      </c>
      <c r="Z35" s="247" t="s">
        <v>88</v>
      </c>
      <c r="AA35" s="247" t="s">
        <v>39</v>
      </c>
      <c r="AB35" s="247" t="s">
        <v>33</v>
      </c>
      <c r="AC35" s="247" t="s">
        <v>39</v>
      </c>
      <c r="AD35" s="247" t="s">
        <v>33</v>
      </c>
      <c r="AE35" s="247" t="s">
        <v>33</v>
      </c>
      <c r="AF35" s="356" t="s">
        <v>33</v>
      </c>
      <c r="AG35" s="89">
        <f t="shared" si="9"/>
        <v>29</v>
      </c>
      <c r="AH35" s="90">
        <f t="shared" si="10"/>
        <v>1</v>
      </c>
      <c r="AI35" s="91">
        <f t="shared" si="11"/>
        <v>28</v>
      </c>
      <c r="AJ35" s="92">
        <f t="shared" si="12"/>
        <v>5</v>
      </c>
      <c r="AK35" s="86">
        <f t="shared" si="13"/>
        <v>11</v>
      </c>
      <c r="AL35" s="93">
        <f t="shared" si="14"/>
        <v>0</v>
      </c>
      <c r="AM35" s="93">
        <f t="shared" si="15"/>
        <v>3</v>
      </c>
      <c r="AN35" s="94">
        <f t="shared" si="16"/>
        <v>9</v>
      </c>
      <c r="AO35" s="85">
        <f t="shared" si="21"/>
        <v>1</v>
      </c>
      <c r="AP35" s="86">
        <f t="shared" si="22"/>
        <v>0</v>
      </c>
      <c r="AQ35" s="86">
        <f t="shared" si="17"/>
        <v>1</v>
      </c>
      <c r="AR35" s="87">
        <f t="shared" si="23"/>
        <v>0</v>
      </c>
      <c r="BA35" s="88"/>
    </row>
    <row r="36" spans="1:53" ht="13.5" thickBot="1">
      <c r="A36" s="84"/>
      <c r="B36" s="99" t="s">
        <v>95</v>
      </c>
      <c r="C36" s="229" t="s">
        <v>90</v>
      </c>
      <c r="D36" s="192">
        <v>3</v>
      </c>
      <c r="E36" s="230" t="s">
        <v>39</v>
      </c>
      <c r="F36" s="230" t="s">
        <v>39</v>
      </c>
      <c r="G36" s="230" t="s">
        <v>39</v>
      </c>
      <c r="H36" s="231" t="s">
        <v>39</v>
      </c>
      <c r="I36" s="230" t="s">
        <v>39</v>
      </c>
      <c r="J36" s="231" t="s">
        <v>39</v>
      </c>
      <c r="K36" s="230" t="s">
        <v>39</v>
      </c>
      <c r="L36" s="230" t="s">
        <v>39</v>
      </c>
      <c r="M36" s="231" t="s">
        <v>39</v>
      </c>
      <c r="N36" s="231" t="s">
        <v>39</v>
      </c>
      <c r="O36" s="230" t="s">
        <v>39</v>
      </c>
      <c r="P36" s="230" t="s">
        <v>39</v>
      </c>
      <c r="Q36" s="232" t="s">
        <v>39</v>
      </c>
      <c r="R36" s="296" t="s">
        <v>90</v>
      </c>
      <c r="S36" s="229" t="s">
        <v>90</v>
      </c>
      <c r="T36" s="296" t="s">
        <v>90</v>
      </c>
      <c r="U36" s="296" t="s">
        <v>90</v>
      </c>
      <c r="V36" s="296" t="s">
        <v>90</v>
      </c>
      <c r="W36" s="229" t="s">
        <v>90</v>
      </c>
      <c r="X36" s="322"/>
      <c r="Y36" s="296" t="s">
        <v>90</v>
      </c>
      <c r="Z36" s="296" t="s">
        <v>90</v>
      </c>
      <c r="AA36" s="296" t="s">
        <v>90</v>
      </c>
      <c r="AB36" s="296" t="s">
        <v>90</v>
      </c>
      <c r="AC36" s="296" t="s">
        <v>90</v>
      </c>
      <c r="AD36" s="296" t="s">
        <v>90</v>
      </c>
      <c r="AE36" s="296" t="s">
        <v>90</v>
      </c>
      <c r="AF36" s="296" t="s">
        <v>90</v>
      </c>
      <c r="AG36" s="100">
        <f t="shared" si="9"/>
        <v>29</v>
      </c>
      <c r="AH36" s="101">
        <f t="shared" si="10"/>
        <v>1</v>
      </c>
      <c r="AI36" s="102">
        <f t="shared" si="11"/>
        <v>13</v>
      </c>
      <c r="AJ36" s="103">
        <f t="shared" si="12"/>
        <v>0</v>
      </c>
      <c r="AK36" s="86">
        <f t="shared" si="13"/>
        <v>0</v>
      </c>
      <c r="AL36" s="104">
        <f t="shared" si="14"/>
        <v>0</v>
      </c>
      <c r="AM36" s="104">
        <f t="shared" si="15"/>
        <v>0</v>
      </c>
      <c r="AN36" s="105">
        <f t="shared" si="16"/>
        <v>13</v>
      </c>
      <c r="AO36" s="85">
        <f t="shared" si="21"/>
        <v>0</v>
      </c>
      <c r="AP36" s="86">
        <f t="shared" si="22"/>
        <v>1</v>
      </c>
      <c r="AQ36" s="86">
        <f t="shared" si="17"/>
        <v>0</v>
      </c>
      <c r="AR36" s="87">
        <f t="shared" si="23"/>
        <v>0</v>
      </c>
      <c r="BA36" s="88"/>
    </row>
    <row r="37" spans="1:53" ht="6" customHeight="1" thickBot="1" thickTop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106"/>
      <c r="AI37" s="106"/>
      <c r="AN37" s="7"/>
      <c r="BA37" s="88"/>
    </row>
    <row r="38" spans="1:44" ht="14.25" thickBot="1" thickTop="1">
      <c r="A38" s="7"/>
      <c r="B38" s="58" t="s">
        <v>41</v>
      </c>
      <c r="C38" s="7"/>
      <c r="D38" s="59"/>
      <c r="E38" s="364" t="s">
        <v>42</v>
      </c>
      <c r="F38" s="365"/>
      <c r="G38" s="365"/>
      <c r="H38" s="365"/>
      <c r="I38" s="365"/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5"/>
      <c r="X38" s="365"/>
      <c r="Y38" s="365"/>
      <c r="Z38" s="365"/>
      <c r="AA38" s="365"/>
      <c r="AB38" s="365"/>
      <c r="AC38" s="366"/>
      <c r="AD38" s="7"/>
      <c r="AE38" s="107"/>
      <c r="AF38" s="108" t="s">
        <v>51</v>
      </c>
      <c r="AG38" s="109" t="s">
        <v>58</v>
      </c>
      <c r="AH38" s="378" t="s">
        <v>59</v>
      </c>
      <c r="AI38" s="379"/>
      <c r="AJ38" s="379"/>
      <c r="AK38" s="379"/>
      <c r="AL38" s="379"/>
      <c r="AM38" s="379"/>
      <c r="AN38" s="379"/>
      <c r="AO38" s="379"/>
      <c r="AP38" s="379"/>
      <c r="AQ38" s="379"/>
      <c r="AR38" s="380"/>
    </row>
    <row r="39" spans="1:44" ht="13.5" thickTop="1">
      <c r="A39" s="7"/>
      <c r="B39" s="7"/>
      <c r="D39" s="61"/>
      <c r="E39" s="367" t="s">
        <v>43</v>
      </c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  <c r="W39" s="368"/>
      <c r="X39" s="368"/>
      <c r="Y39" s="368"/>
      <c r="Z39" s="368"/>
      <c r="AA39" s="368"/>
      <c r="AB39" s="368"/>
      <c r="AC39" s="369"/>
      <c r="AE39" s="110"/>
      <c r="AF39" s="111" t="s">
        <v>52</v>
      </c>
      <c r="AG39" s="112" t="s">
        <v>58</v>
      </c>
      <c r="AH39" s="381" t="s">
        <v>60</v>
      </c>
      <c r="AI39" s="382"/>
      <c r="AJ39" s="382"/>
      <c r="AK39" s="382"/>
      <c r="AL39" s="382"/>
      <c r="AM39" s="382"/>
      <c r="AN39" s="382"/>
      <c r="AO39" s="382"/>
      <c r="AP39" s="382"/>
      <c r="AQ39" s="382"/>
      <c r="AR39" s="383"/>
    </row>
    <row r="40" spans="1:44" ht="12.75">
      <c r="A40" s="7"/>
      <c r="B40" s="7"/>
      <c r="D40" s="62" t="s">
        <v>33</v>
      </c>
      <c r="E40" s="367" t="s">
        <v>44</v>
      </c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68"/>
      <c r="W40" s="368"/>
      <c r="X40" s="368"/>
      <c r="Y40" s="368"/>
      <c r="Z40" s="368"/>
      <c r="AA40" s="368"/>
      <c r="AB40" s="368"/>
      <c r="AC40" s="369"/>
      <c r="AE40" s="110"/>
      <c r="AF40" s="111" t="s">
        <v>61</v>
      </c>
      <c r="AG40" s="112" t="s">
        <v>58</v>
      </c>
      <c r="AH40" s="381" t="s">
        <v>62</v>
      </c>
      <c r="AI40" s="382"/>
      <c r="AJ40" s="382"/>
      <c r="AK40" s="382"/>
      <c r="AL40" s="382"/>
      <c r="AM40" s="382"/>
      <c r="AN40" s="382"/>
      <c r="AO40" s="382"/>
      <c r="AP40" s="382"/>
      <c r="AQ40" s="382"/>
      <c r="AR40" s="383"/>
    </row>
    <row r="41" spans="1:44" ht="12.75">
      <c r="A41" s="7"/>
      <c r="B41" s="7"/>
      <c r="D41" s="62" t="s">
        <v>88</v>
      </c>
      <c r="E41" s="367" t="s">
        <v>89</v>
      </c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68"/>
      <c r="W41" s="368"/>
      <c r="X41" s="368"/>
      <c r="Y41" s="368"/>
      <c r="Z41" s="368"/>
      <c r="AA41" s="368"/>
      <c r="AB41" s="368"/>
      <c r="AC41" s="369"/>
      <c r="AE41" s="110"/>
      <c r="AF41" s="111" t="s">
        <v>54</v>
      </c>
      <c r="AG41" s="112" t="s">
        <v>58</v>
      </c>
      <c r="AH41" s="381" t="s">
        <v>63</v>
      </c>
      <c r="AI41" s="382"/>
      <c r="AJ41" s="382"/>
      <c r="AK41" s="382"/>
      <c r="AL41" s="382"/>
      <c r="AM41" s="382"/>
      <c r="AN41" s="382"/>
      <c r="AO41" s="382"/>
      <c r="AP41" s="382"/>
      <c r="AQ41" s="382"/>
      <c r="AR41" s="383"/>
    </row>
    <row r="42" spans="1:44" ht="12.75">
      <c r="A42" s="7"/>
      <c r="B42" s="7"/>
      <c r="D42" s="62" t="s">
        <v>40</v>
      </c>
      <c r="E42" s="367" t="s">
        <v>45</v>
      </c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68"/>
      <c r="S42" s="368"/>
      <c r="T42" s="368"/>
      <c r="U42" s="368"/>
      <c r="V42" s="368"/>
      <c r="W42" s="368"/>
      <c r="X42" s="368"/>
      <c r="Y42" s="368"/>
      <c r="Z42" s="368"/>
      <c r="AA42" s="368"/>
      <c r="AB42" s="368"/>
      <c r="AC42" s="369"/>
      <c r="AE42" s="110"/>
      <c r="AF42" s="111" t="s">
        <v>55</v>
      </c>
      <c r="AG42" s="112" t="s">
        <v>58</v>
      </c>
      <c r="AH42" s="381" t="s">
        <v>64</v>
      </c>
      <c r="AI42" s="382"/>
      <c r="AJ42" s="382"/>
      <c r="AK42" s="382"/>
      <c r="AL42" s="382"/>
      <c r="AM42" s="382"/>
      <c r="AN42" s="382"/>
      <c r="AO42" s="382"/>
      <c r="AP42" s="382"/>
      <c r="AQ42" s="382"/>
      <c r="AR42" s="383"/>
    </row>
    <row r="43" spans="1:44" ht="12.75">
      <c r="A43" s="7"/>
      <c r="B43" s="7"/>
      <c r="D43" s="62" t="s">
        <v>34</v>
      </c>
      <c r="E43" s="367" t="s">
        <v>46</v>
      </c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8"/>
      <c r="V43" s="368"/>
      <c r="W43" s="368"/>
      <c r="X43" s="368"/>
      <c r="Y43" s="368"/>
      <c r="Z43" s="368"/>
      <c r="AA43" s="368"/>
      <c r="AB43" s="368"/>
      <c r="AC43" s="369"/>
      <c r="AE43" s="110"/>
      <c r="AF43" s="111" t="s">
        <v>56</v>
      </c>
      <c r="AG43" s="112" t="s">
        <v>58</v>
      </c>
      <c r="AH43" s="381" t="s">
        <v>65</v>
      </c>
      <c r="AI43" s="382"/>
      <c r="AJ43" s="382"/>
      <c r="AK43" s="382"/>
      <c r="AL43" s="382"/>
      <c r="AM43" s="382"/>
      <c r="AN43" s="382"/>
      <c r="AO43" s="382"/>
      <c r="AP43" s="382"/>
      <c r="AQ43" s="382"/>
      <c r="AR43" s="383"/>
    </row>
    <row r="44" spans="1:44" ht="13.5" thickBot="1">
      <c r="A44" s="7"/>
      <c r="B44" s="7"/>
      <c r="D44" s="63" t="s">
        <v>39</v>
      </c>
      <c r="E44" s="361" t="s">
        <v>47</v>
      </c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2"/>
      <c r="W44" s="362"/>
      <c r="X44" s="362"/>
      <c r="Y44" s="362"/>
      <c r="Z44" s="362"/>
      <c r="AA44" s="362"/>
      <c r="AB44" s="362"/>
      <c r="AC44" s="363"/>
      <c r="AE44" s="113"/>
      <c r="AF44" s="114" t="s">
        <v>57</v>
      </c>
      <c r="AG44" s="115" t="s">
        <v>58</v>
      </c>
      <c r="AH44" s="384" t="s">
        <v>66</v>
      </c>
      <c r="AI44" s="385"/>
      <c r="AJ44" s="385"/>
      <c r="AK44" s="385"/>
      <c r="AL44" s="385"/>
      <c r="AM44" s="385"/>
      <c r="AN44" s="385"/>
      <c r="AO44" s="385"/>
      <c r="AP44" s="385"/>
      <c r="AQ44" s="385"/>
      <c r="AR44" s="386"/>
    </row>
    <row r="45" ht="13.5" thickTop="1">
      <c r="AN45" s="7"/>
    </row>
    <row r="46" spans="2:44" ht="12.75">
      <c r="B46" s="116"/>
      <c r="C46" s="117"/>
      <c r="D46" s="117"/>
      <c r="E46" s="117"/>
      <c r="F46" s="118"/>
      <c r="G46" s="117"/>
      <c r="H46" s="117"/>
      <c r="I46" s="117"/>
      <c r="J46" s="116"/>
      <c r="K46" s="117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9"/>
      <c r="AH46" s="120"/>
      <c r="AI46" s="120"/>
      <c r="AJ46" s="112"/>
      <c r="AK46" s="112"/>
      <c r="AL46" s="112"/>
      <c r="AM46" s="112"/>
      <c r="AN46" s="112"/>
      <c r="AO46" s="112"/>
      <c r="AP46" s="112"/>
      <c r="AQ46" s="112"/>
      <c r="AR46" s="112"/>
    </row>
    <row r="47" spans="2:44" ht="12.75">
      <c r="B47" s="116"/>
      <c r="C47" s="121"/>
      <c r="D47" s="117"/>
      <c r="E47" s="117"/>
      <c r="F47" s="117"/>
      <c r="G47" s="117"/>
      <c r="H47" s="117"/>
      <c r="I47" s="117"/>
      <c r="J47" s="116"/>
      <c r="K47" s="117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9"/>
      <c r="AH47" s="120"/>
      <c r="AI47" s="120"/>
      <c r="AJ47" s="112"/>
      <c r="AK47" s="112"/>
      <c r="AL47" s="112"/>
      <c r="AM47" s="112"/>
      <c r="AN47" s="112"/>
      <c r="AO47" s="112"/>
      <c r="AP47" s="112"/>
      <c r="AQ47" s="112"/>
      <c r="AR47" s="112"/>
    </row>
    <row r="48" spans="2:44" ht="12.75">
      <c r="B48" s="116"/>
      <c r="C48" s="117"/>
      <c r="D48" s="117"/>
      <c r="E48" s="117"/>
      <c r="F48" s="117"/>
      <c r="G48" s="117"/>
      <c r="H48" s="118"/>
      <c r="I48" s="117"/>
      <c r="J48" s="116"/>
      <c r="K48" s="117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9"/>
      <c r="AH48" s="120"/>
      <c r="AI48" s="120"/>
      <c r="AJ48" s="112"/>
      <c r="AK48" s="112"/>
      <c r="AL48" s="112"/>
      <c r="AM48" s="112"/>
      <c r="AN48" s="112"/>
      <c r="AO48" s="112"/>
      <c r="AP48" s="112"/>
      <c r="AQ48" s="112"/>
      <c r="AR48" s="112"/>
    </row>
    <row r="49" ht="12.75">
      <c r="AN49" s="7"/>
    </row>
    <row r="50" ht="12.75">
      <c r="AN50" s="7"/>
    </row>
    <row r="51" ht="12.75">
      <c r="AN51" s="7"/>
    </row>
    <row r="52" ht="12.75">
      <c r="AN52" s="7"/>
    </row>
    <row r="53" ht="12.75">
      <c r="AN53" s="7"/>
    </row>
    <row r="54" ht="12.75">
      <c r="AN54" s="7"/>
    </row>
    <row r="55" ht="12.75">
      <c r="AN55" s="7"/>
    </row>
    <row r="56" ht="12.75">
      <c r="AN56" s="7"/>
    </row>
    <row r="57" ht="12.75">
      <c r="AN57" s="7"/>
    </row>
    <row r="58" ht="12.75">
      <c r="AN58" s="7"/>
    </row>
    <row r="59" ht="12.75">
      <c r="AN59" s="7"/>
    </row>
    <row r="60" ht="12.75">
      <c r="AN60" s="7"/>
    </row>
    <row r="61" ht="12.75">
      <c r="AN61" s="7"/>
    </row>
    <row r="62" ht="12.75">
      <c r="AN62" s="7"/>
    </row>
    <row r="63" ht="12.75">
      <c r="AN63" s="7"/>
    </row>
    <row r="64" ht="12.75">
      <c r="AN64" s="7"/>
    </row>
    <row r="65" ht="12.75">
      <c r="AN65" s="7"/>
    </row>
    <row r="66" ht="12.75">
      <c r="AN66" s="7"/>
    </row>
    <row r="67" ht="12.75">
      <c r="AN67" s="7"/>
    </row>
    <row r="68" ht="12.75">
      <c r="AN68" s="7"/>
    </row>
    <row r="69" ht="12.75">
      <c r="AN69" s="7"/>
    </row>
    <row r="70" ht="12.75">
      <c r="AN70" s="7"/>
    </row>
    <row r="71" ht="12.75">
      <c r="AN71" s="7"/>
    </row>
    <row r="72" ht="12.75">
      <c r="AN72" s="7"/>
    </row>
    <row r="73" ht="12.75">
      <c r="AN73" s="7"/>
    </row>
    <row r="74" ht="12.75">
      <c r="AN74" s="7"/>
    </row>
    <row r="75" ht="12.75">
      <c r="AN75" s="7"/>
    </row>
    <row r="76" ht="12.75">
      <c r="AN76" s="7"/>
    </row>
    <row r="77" ht="12.75">
      <c r="AN77" s="7"/>
    </row>
    <row r="78" ht="12.75">
      <c r="AN78" s="7"/>
    </row>
    <row r="79" ht="12.75">
      <c r="AN79" s="7"/>
    </row>
    <row r="80" ht="12.75">
      <c r="AN80" s="7"/>
    </row>
    <row r="81" ht="12.75">
      <c r="AN81" s="7"/>
    </row>
    <row r="82" ht="12.75">
      <c r="AN82" s="7"/>
    </row>
    <row r="83" ht="12.75">
      <c r="AN83" s="7"/>
    </row>
    <row r="84" ht="12.75">
      <c r="AN84" s="7"/>
    </row>
    <row r="85" ht="12.75">
      <c r="AN85" s="7"/>
    </row>
    <row r="86" ht="12.75">
      <c r="AN86" s="7"/>
    </row>
    <row r="87" ht="12.75">
      <c r="AN87" s="7"/>
    </row>
    <row r="88" ht="12.75">
      <c r="AN88" s="7"/>
    </row>
    <row r="89" ht="12.75">
      <c r="AN89" s="7"/>
    </row>
    <row r="90" ht="12.75">
      <c r="AN90" s="7"/>
    </row>
    <row r="91" ht="12.75">
      <c r="AN91" s="7"/>
    </row>
    <row r="92" ht="12.75">
      <c r="AN92" s="7"/>
    </row>
    <row r="93" ht="12.75">
      <c r="AN93" s="7"/>
    </row>
    <row r="94" ht="12.75">
      <c r="AN94" s="7"/>
    </row>
    <row r="95" ht="12.75">
      <c r="AN95" s="7"/>
    </row>
    <row r="96" ht="12.75">
      <c r="AN96" s="7"/>
    </row>
    <row r="97" ht="12.75">
      <c r="AN97" s="7"/>
    </row>
    <row r="98" ht="12.75">
      <c r="AN98" s="7"/>
    </row>
    <row r="99" ht="12.75">
      <c r="AN99" s="7"/>
    </row>
    <row r="100" ht="12.75">
      <c r="AN100" s="7"/>
    </row>
    <row r="101" ht="12.75">
      <c r="AN101" s="7"/>
    </row>
    <row r="102" ht="12.75">
      <c r="AN102" s="7"/>
    </row>
    <row r="103" ht="12.75">
      <c r="AN103" s="7"/>
    </row>
    <row r="104" ht="12.75">
      <c r="AN104" s="7"/>
    </row>
    <row r="105" ht="12.75">
      <c r="AN105" s="7"/>
    </row>
    <row r="106" ht="12.75">
      <c r="AN106" s="7"/>
    </row>
    <row r="107" ht="12.75">
      <c r="AN107" s="7"/>
    </row>
    <row r="108" ht="12.75">
      <c r="AN108" s="7"/>
    </row>
    <row r="109" ht="12.75">
      <c r="AN109" s="7"/>
    </row>
    <row r="110" ht="12.75">
      <c r="AN110" s="7"/>
    </row>
    <row r="111" ht="12.75">
      <c r="AN111" s="7"/>
    </row>
    <row r="112" ht="12.75">
      <c r="AN112" s="7"/>
    </row>
    <row r="113" ht="12.75">
      <c r="AN113" s="7"/>
    </row>
    <row r="114" ht="12.75">
      <c r="AN114" s="7"/>
    </row>
    <row r="115" ht="12.75">
      <c r="AN115" s="7"/>
    </row>
    <row r="116" ht="12.75">
      <c r="AN116" s="7"/>
    </row>
    <row r="117" ht="12.75">
      <c r="AN117" s="7"/>
    </row>
    <row r="118" ht="12.75">
      <c r="AN118" s="7"/>
    </row>
    <row r="119" ht="12.75">
      <c r="AN119" s="7"/>
    </row>
    <row r="120" ht="12.75">
      <c r="AN120" s="7"/>
    </row>
    <row r="121" ht="12.75">
      <c r="AN121" s="7"/>
    </row>
    <row r="122" ht="12.75">
      <c r="AN122" s="7"/>
    </row>
    <row r="123" ht="12.75">
      <c r="AN123" s="7"/>
    </row>
    <row r="124" ht="12.75">
      <c r="AN124" s="7"/>
    </row>
    <row r="125" ht="12.75">
      <c r="AN125" s="7"/>
    </row>
    <row r="126" ht="12.75">
      <c r="AN126" s="7"/>
    </row>
    <row r="127" ht="12.75">
      <c r="AN127" s="7"/>
    </row>
    <row r="128" ht="12.75">
      <c r="AN128" s="7"/>
    </row>
    <row r="129" ht="12.75">
      <c r="AN129" s="7"/>
    </row>
    <row r="130" ht="12.75">
      <c r="AN130" s="7"/>
    </row>
    <row r="131" ht="12.75">
      <c r="AN131" s="7"/>
    </row>
    <row r="132" ht="12.75">
      <c r="AN132" s="7"/>
    </row>
    <row r="133" ht="12.75">
      <c r="AN133" s="7"/>
    </row>
    <row r="134" ht="12.75">
      <c r="AN134" s="7"/>
    </row>
    <row r="135" ht="12.75">
      <c r="AN135" s="7"/>
    </row>
    <row r="136" ht="12.75">
      <c r="AN136" s="7"/>
    </row>
    <row r="137" ht="12.75">
      <c r="AN137" s="7"/>
    </row>
    <row r="138" ht="12.75">
      <c r="AN138" s="7"/>
    </row>
    <row r="139" ht="12.75">
      <c r="AN139" s="7"/>
    </row>
    <row r="140" ht="12.75">
      <c r="AN140" s="7"/>
    </row>
    <row r="141" ht="12.75">
      <c r="AN141" s="7"/>
    </row>
    <row r="142" ht="12.75">
      <c r="AN142" s="7"/>
    </row>
    <row r="143" ht="12.75">
      <c r="AN143" s="7"/>
    </row>
    <row r="144" ht="12.75">
      <c r="AN144" s="7"/>
    </row>
    <row r="145" ht="12.75">
      <c r="AN145" s="7"/>
    </row>
    <row r="146" ht="12.75">
      <c r="AN146" s="7"/>
    </row>
    <row r="147" ht="12.75">
      <c r="AN147" s="7"/>
    </row>
    <row r="148" ht="12.75">
      <c r="AN148" s="7"/>
    </row>
    <row r="149" ht="12.75">
      <c r="AN149" s="7"/>
    </row>
    <row r="150" ht="12.75">
      <c r="AN150" s="7"/>
    </row>
    <row r="151" ht="12.75">
      <c r="AN151" s="7"/>
    </row>
    <row r="152" ht="12.75">
      <c r="AN152" s="7"/>
    </row>
    <row r="153" ht="12.75">
      <c r="AN153" s="7"/>
    </row>
    <row r="154" ht="12.75">
      <c r="AN154" s="7"/>
    </row>
    <row r="155" ht="12.75">
      <c r="AN155" s="7"/>
    </row>
    <row r="156" ht="12.75">
      <c r="AN156" s="7"/>
    </row>
    <row r="157" ht="12.75">
      <c r="AN157" s="7"/>
    </row>
    <row r="158" ht="12.75">
      <c r="AN158" s="7"/>
    </row>
    <row r="159" ht="12.75">
      <c r="AN159" s="7"/>
    </row>
    <row r="160" ht="12.75">
      <c r="AN160" s="7"/>
    </row>
    <row r="161" ht="12.75">
      <c r="AN161" s="7"/>
    </row>
    <row r="162" ht="12.75">
      <c r="AN162" s="7"/>
    </row>
    <row r="163" ht="12.75">
      <c r="AN163" s="7"/>
    </row>
    <row r="164" ht="12.75">
      <c r="AN164" s="7"/>
    </row>
    <row r="165" ht="12.75">
      <c r="AN165" s="7"/>
    </row>
    <row r="166" ht="12.75">
      <c r="AN166" s="7"/>
    </row>
    <row r="167" ht="12.75">
      <c r="AN167" s="7"/>
    </row>
    <row r="168" ht="12.75">
      <c r="AN168" s="7"/>
    </row>
    <row r="169" ht="12.75">
      <c r="AN169" s="7"/>
    </row>
    <row r="170" ht="12.75">
      <c r="AN170" s="7"/>
    </row>
    <row r="171" ht="12.75">
      <c r="AN171" s="7"/>
    </row>
    <row r="172" ht="12.75">
      <c r="AN172" s="7"/>
    </row>
    <row r="173" ht="12.75">
      <c r="AN173" s="7"/>
    </row>
    <row r="174" ht="12.75">
      <c r="AN174" s="7"/>
    </row>
    <row r="175" ht="12.75">
      <c r="AN175" s="7"/>
    </row>
    <row r="176" ht="12.75">
      <c r="AN176" s="7"/>
    </row>
    <row r="177" ht="12.75">
      <c r="AN177" s="7"/>
    </row>
    <row r="178" ht="12.75">
      <c r="AN178" s="7"/>
    </row>
    <row r="179" ht="12.75">
      <c r="AN179" s="7"/>
    </row>
    <row r="180" ht="12.75">
      <c r="AN180" s="7"/>
    </row>
    <row r="181" ht="12.75">
      <c r="AN181" s="7"/>
    </row>
    <row r="182" ht="12.75">
      <c r="AN182" s="7"/>
    </row>
    <row r="183" ht="12.75">
      <c r="AN183" s="7"/>
    </row>
    <row r="184" ht="12.75">
      <c r="AN184" s="7"/>
    </row>
    <row r="185" ht="12.75">
      <c r="AN185" s="7"/>
    </row>
    <row r="186" ht="12.75">
      <c r="AN186" s="7"/>
    </row>
    <row r="187" ht="12.75">
      <c r="AN187" s="7"/>
    </row>
    <row r="188" ht="12.75">
      <c r="AN188" s="7"/>
    </row>
    <row r="189" ht="12.75">
      <c r="AN189" s="7"/>
    </row>
    <row r="190" ht="12.75">
      <c r="AN190" s="7"/>
    </row>
    <row r="191" ht="12.75">
      <c r="AN191" s="7"/>
    </row>
    <row r="192" ht="12.75">
      <c r="AN192" s="7"/>
    </row>
    <row r="193" ht="12.75">
      <c r="AN193" s="7"/>
    </row>
    <row r="194" ht="12.75">
      <c r="AN194" s="7"/>
    </row>
    <row r="195" ht="12.75">
      <c r="AN195" s="7"/>
    </row>
    <row r="196" ht="12.75">
      <c r="AN196" s="7"/>
    </row>
    <row r="197" ht="12.75">
      <c r="AN197" s="7"/>
    </row>
    <row r="198" ht="12.75">
      <c r="AN198" s="7"/>
    </row>
    <row r="199" ht="12.75">
      <c r="AN199" s="7"/>
    </row>
    <row r="200" ht="12.75">
      <c r="AN200" s="7"/>
    </row>
    <row r="201" ht="12.75">
      <c r="AN201" s="7"/>
    </row>
    <row r="202" ht="12.75">
      <c r="AN202" s="7"/>
    </row>
    <row r="203" ht="12.75">
      <c r="AN203" s="7"/>
    </row>
    <row r="204" ht="12.75">
      <c r="AN204" s="7"/>
    </row>
    <row r="205" ht="12.75">
      <c r="AN205" s="7"/>
    </row>
    <row r="206" ht="12.75">
      <c r="AN206" s="7"/>
    </row>
    <row r="207" ht="12.75">
      <c r="AN207" s="7"/>
    </row>
    <row r="208" ht="12.75">
      <c r="AN208" s="7"/>
    </row>
    <row r="209" ht="12.75">
      <c r="AN209" s="7"/>
    </row>
    <row r="210" ht="12.75">
      <c r="AN210" s="7"/>
    </row>
    <row r="211" ht="12.75">
      <c r="AN211" s="7"/>
    </row>
    <row r="212" ht="12.75">
      <c r="AN212" s="7"/>
    </row>
    <row r="213" ht="12.75">
      <c r="AN213" s="7"/>
    </row>
    <row r="214" ht="12.75">
      <c r="AN214" s="7"/>
    </row>
    <row r="215" ht="12.75">
      <c r="AN215" s="7"/>
    </row>
    <row r="216" ht="12.75">
      <c r="AN216" s="7"/>
    </row>
    <row r="217" ht="12.75">
      <c r="AN217" s="7"/>
    </row>
    <row r="218" ht="12.75">
      <c r="AN218" s="7"/>
    </row>
    <row r="219" ht="12.75">
      <c r="AN219" s="7"/>
    </row>
    <row r="220" ht="12.75">
      <c r="AN220" s="7"/>
    </row>
    <row r="221" ht="12.75">
      <c r="AN221" s="7"/>
    </row>
    <row r="222" ht="12.75">
      <c r="AN222" s="7"/>
    </row>
    <row r="223" ht="12.75">
      <c r="AN223" s="7"/>
    </row>
    <row r="224" ht="12.75">
      <c r="AN224" s="7"/>
    </row>
    <row r="225" ht="12.75">
      <c r="AN225" s="7"/>
    </row>
    <row r="226" ht="12.75">
      <c r="AN226" s="7"/>
    </row>
    <row r="227" ht="12.75">
      <c r="AN227" s="7"/>
    </row>
    <row r="228" ht="12.75">
      <c r="AN228" s="7"/>
    </row>
    <row r="229" ht="12.75">
      <c r="AN229" s="7"/>
    </row>
    <row r="230" ht="12.75">
      <c r="AN230" s="7"/>
    </row>
    <row r="231" ht="12.75">
      <c r="AN231" s="7"/>
    </row>
    <row r="232" ht="12.75">
      <c r="AN232" s="7"/>
    </row>
    <row r="233" ht="12.75">
      <c r="AN233" s="7"/>
    </row>
    <row r="234" ht="12.75">
      <c r="AN234" s="7"/>
    </row>
    <row r="235" ht="12.75">
      <c r="AN235" s="7"/>
    </row>
    <row r="236" ht="12.75">
      <c r="AN236" s="7"/>
    </row>
    <row r="237" ht="12.75">
      <c r="AN237" s="7"/>
    </row>
    <row r="238" ht="12.75">
      <c r="AN238" s="7"/>
    </row>
    <row r="239" ht="12.75">
      <c r="AN239" s="7"/>
    </row>
    <row r="240" ht="12.75">
      <c r="AN240" s="7"/>
    </row>
    <row r="241" ht="12.75">
      <c r="AN241" s="7"/>
    </row>
    <row r="242" ht="12.75">
      <c r="AN242" s="7"/>
    </row>
    <row r="243" ht="12.75">
      <c r="AN243" s="7"/>
    </row>
    <row r="244" ht="12.75">
      <c r="AN244" s="7"/>
    </row>
    <row r="245" ht="12.75">
      <c r="AN245" s="7"/>
    </row>
    <row r="246" ht="12.75">
      <c r="AN246" s="7"/>
    </row>
    <row r="247" ht="12.75">
      <c r="AN247" s="7"/>
    </row>
    <row r="248" ht="12.75">
      <c r="AN248" s="7"/>
    </row>
    <row r="249" ht="12.75">
      <c r="AN249" s="7"/>
    </row>
    <row r="250" ht="12.75">
      <c r="AN250" s="7"/>
    </row>
    <row r="251" ht="12.75">
      <c r="AN251" s="7"/>
    </row>
    <row r="252" ht="12.75">
      <c r="AN252" s="7"/>
    </row>
    <row r="253" ht="12.75">
      <c r="AN253" s="7"/>
    </row>
    <row r="254" ht="12.75">
      <c r="AN254" s="7"/>
    </row>
    <row r="255" ht="12.75">
      <c r="AN255" s="7"/>
    </row>
    <row r="256" ht="12.75">
      <c r="AN256" s="7"/>
    </row>
    <row r="257" ht="12.75">
      <c r="AN257" s="7"/>
    </row>
    <row r="258" ht="12.75">
      <c r="AN258" s="7"/>
    </row>
    <row r="259" ht="12.75">
      <c r="AN259" s="7"/>
    </row>
    <row r="260" ht="12.75">
      <c r="AN260" s="7"/>
    </row>
    <row r="261" ht="12.75">
      <c r="AN261" s="7"/>
    </row>
    <row r="262" ht="12.75">
      <c r="AN262" s="7"/>
    </row>
    <row r="263" ht="12.75">
      <c r="AN263" s="7"/>
    </row>
    <row r="264" ht="12.75">
      <c r="AN264" s="7"/>
    </row>
    <row r="265" ht="12.75">
      <c r="AN265" s="7"/>
    </row>
    <row r="266" ht="12.75">
      <c r="AN266" s="7"/>
    </row>
    <row r="267" ht="12.75">
      <c r="AN267" s="7"/>
    </row>
    <row r="268" ht="12.75">
      <c r="AN268" s="7"/>
    </row>
    <row r="269" ht="12.75">
      <c r="AN269" s="7"/>
    </row>
    <row r="270" ht="12.75">
      <c r="AN270" s="7"/>
    </row>
    <row r="271" ht="12.75">
      <c r="AN271" s="7"/>
    </row>
    <row r="272" ht="12.75">
      <c r="AN272" s="7"/>
    </row>
    <row r="273" ht="12.75">
      <c r="AN273" s="7"/>
    </row>
    <row r="274" ht="12.75">
      <c r="AN274" s="7"/>
    </row>
    <row r="275" ht="12.75">
      <c r="AN275" s="7"/>
    </row>
    <row r="276" ht="12.75">
      <c r="AN276" s="7"/>
    </row>
    <row r="277" ht="12.75">
      <c r="AN277" s="7"/>
    </row>
    <row r="278" ht="12.75">
      <c r="AN278" s="7"/>
    </row>
    <row r="279" ht="12.75">
      <c r="AN279" s="7"/>
    </row>
    <row r="280" ht="12.75">
      <c r="AN280" s="7"/>
    </row>
    <row r="281" ht="12.75">
      <c r="AN281" s="7"/>
    </row>
    <row r="282" ht="12.75">
      <c r="AN282" s="7"/>
    </row>
    <row r="283" ht="12.75">
      <c r="AN283" s="7"/>
    </row>
    <row r="284" ht="12.75">
      <c r="AN284" s="7"/>
    </row>
    <row r="285" ht="12.75">
      <c r="AN285" s="7"/>
    </row>
    <row r="286" ht="12.75">
      <c r="AN286" s="7"/>
    </row>
    <row r="287" ht="12.75">
      <c r="AN287" s="7"/>
    </row>
    <row r="288" ht="12.75">
      <c r="AN288" s="7"/>
    </row>
    <row r="289" ht="12.75">
      <c r="AN289" s="7"/>
    </row>
    <row r="290" ht="12.75">
      <c r="AN290" s="7"/>
    </row>
    <row r="291" ht="12.75">
      <c r="AN291" s="7"/>
    </row>
    <row r="292" ht="12.75">
      <c r="AN292" s="7"/>
    </row>
    <row r="293" ht="12.75">
      <c r="AN293" s="7"/>
    </row>
    <row r="294" ht="12.75">
      <c r="AN294" s="7"/>
    </row>
    <row r="295" ht="12.75">
      <c r="AN295" s="7"/>
    </row>
    <row r="296" ht="12.75">
      <c r="AN296" s="7"/>
    </row>
    <row r="297" ht="12.75">
      <c r="AN297" s="7"/>
    </row>
    <row r="298" ht="12.75">
      <c r="AN298" s="7"/>
    </row>
    <row r="299" ht="12.75">
      <c r="AN299" s="7"/>
    </row>
    <row r="300" ht="12.75">
      <c r="AN300" s="7"/>
    </row>
    <row r="301" ht="12.75">
      <c r="AN301" s="7"/>
    </row>
    <row r="302" ht="12.75">
      <c r="AN302" s="7"/>
    </row>
    <row r="303" ht="12.75">
      <c r="AN303" s="7"/>
    </row>
    <row r="304" ht="12.75">
      <c r="AN304" s="7"/>
    </row>
    <row r="305" ht="12.75">
      <c r="AN305" s="7"/>
    </row>
    <row r="306" ht="12.75">
      <c r="AN306" s="7"/>
    </row>
    <row r="307" ht="12.75">
      <c r="AN307" s="7"/>
    </row>
    <row r="308" ht="12.75">
      <c r="AN308" s="7"/>
    </row>
    <row r="309" ht="12.75">
      <c r="AN309" s="7"/>
    </row>
    <row r="310" ht="12.75">
      <c r="AN310" s="7"/>
    </row>
    <row r="311" ht="12.75">
      <c r="AN311" s="7"/>
    </row>
    <row r="312" ht="12.75">
      <c r="AN312" s="7"/>
    </row>
    <row r="313" ht="12.75">
      <c r="AN313" s="7"/>
    </row>
    <row r="314" ht="12.75">
      <c r="AN314" s="7"/>
    </row>
    <row r="315" ht="12.75">
      <c r="AN315" s="7"/>
    </row>
    <row r="316" ht="12.75">
      <c r="AN316" s="7"/>
    </row>
    <row r="317" ht="12.75">
      <c r="AN317" s="7"/>
    </row>
    <row r="318" ht="12.75">
      <c r="AN318" s="7"/>
    </row>
    <row r="319" ht="12.75">
      <c r="AN319" s="7"/>
    </row>
    <row r="320" ht="12.75">
      <c r="AN320" s="7"/>
    </row>
    <row r="321" ht="12.75">
      <c r="AN321" s="7"/>
    </row>
    <row r="322" ht="12.75">
      <c r="AN322" s="7"/>
    </row>
    <row r="323" ht="12.75">
      <c r="AN323" s="7"/>
    </row>
    <row r="324" ht="12.75">
      <c r="AN324" s="7"/>
    </row>
    <row r="325" ht="12.75">
      <c r="AN325" s="7"/>
    </row>
    <row r="326" ht="12.75">
      <c r="AN326" s="7"/>
    </row>
    <row r="327" ht="12.75">
      <c r="AN327" s="7"/>
    </row>
    <row r="328" ht="12.75">
      <c r="AN328" s="7"/>
    </row>
    <row r="329" ht="12.75">
      <c r="AN329" s="7"/>
    </row>
    <row r="330" ht="12.75">
      <c r="AN330" s="7"/>
    </row>
    <row r="331" ht="12.75">
      <c r="AN331" s="7"/>
    </row>
    <row r="332" ht="12.75">
      <c r="AN332" s="7"/>
    </row>
    <row r="333" ht="12.75">
      <c r="AN333" s="7"/>
    </row>
    <row r="334" ht="12.75">
      <c r="AN334" s="7"/>
    </row>
    <row r="335" ht="12.75">
      <c r="AN335" s="7"/>
    </row>
    <row r="336" ht="12.75">
      <c r="AN336" s="7"/>
    </row>
    <row r="337" ht="12.75">
      <c r="AN337" s="7"/>
    </row>
    <row r="338" ht="12.75">
      <c r="AN338" s="7"/>
    </row>
    <row r="339" ht="12.75">
      <c r="AN339" s="7"/>
    </row>
    <row r="340" ht="12.75">
      <c r="AN340" s="7"/>
    </row>
    <row r="341" ht="12.75">
      <c r="AN341" s="7"/>
    </row>
    <row r="342" ht="12.75">
      <c r="AN342" s="7"/>
    </row>
    <row r="343" ht="12.75">
      <c r="AN343" s="7"/>
    </row>
    <row r="344" ht="12.75">
      <c r="AN344" s="7"/>
    </row>
    <row r="345" ht="12.75">
      <c r="AN345" s="7"/>
    </row>
    <row r="346" ht="12.75">
      <c r="AN346" s="7"/>
    </row>
    <row r="347" ht="12.75">
      <c r="AN347" s="7"/>
    </row>
    <row r="348" ht="12.75">
      <c r="AN348" s="7"/>
    </row>
    <row r="349" ht="12.75">
      <c r="AN349" s="7"/>
    </row>
    <row r="350" ht="12.75">
      <c r="AN350" s="7"/>
    </row>
    <row r="351" ht="12.75">
      <c r="AN351" s="7"/>
    </row>
    <row r="352" ht="12.75">
      <c r="AN352" s="7"/>
    </row>
    <row r="353" ht="12.75">
      <c r="AN353" s="7"/>
    </row>
    <row r="354" ht="12.75">
      <c r="AN354" s="7"/>
    </row>
    <row r="355" ht="12.75">
      <c r="AN355" s="7"/>
    </row>
    <row r="356" ht="12.75">
      <c r="AN356" s="7"/>
    </row>
    <row r="357" ht="12.75">
      <c r="AN357" s="7"/>
    </row>
    <row r="358" ht="12.75">
      <c r="AN358" s="7"/>
    </row>
    <row r="359" ht="12.75">
      <c r="AN359" s="7"/>
    </row>
    <row r="360" ht="12.75">
      <c r="AN360" s="7"/>
    </row>
    <row r="361" ht="12.75">
      <c r="AN361" s="7"/>
    </row>
    <row r="362" ht="12.75">
      <c r="AN362" s="7"/>
    </row>
    <row r="363" ht="12.75">
      <c r="AN363" s="7"/>
    </row>
    <row r="364" ht="12.75">
      <c r="AN364" s="7"/>
    </row>
    <row r="365" ht="12.75">
      <c r="AN365" s="7"/>
    </row>
    <row r="366" ht="12.75">
      <c r="AN366" s="7"/>
    </row>
    <row r="367" ht="12.75">
      <c r="AN367" s="7"/>
    </row>
    <row r="368" ht="12.75">
      <c r="AN368" s="7"/>
    </row>
    <row r="369" ht="12.75">
      <c r="AN369" s="7"/>
    </row>
    <row r="370" ht="12.75">
      <c r="AN370" s="7"/>
    </row>
    <row r="371" ht="12.75">
      <c r="AN371" s="7"/>
    </row>
    <row r="372" ht="12.75">
      <c r="AN372" s="7"/>
    </row>
    <row r="373" ht="12.75">
      <c r="AN373" s="7"/>
    </row>
    <row r="374" ht="12.75">
      <c r="AN374" s="7"/>
    </row>
    <row r="375" ht="12.75">
      <c r="AN375" s="7"/>
    </row>
    <row r="376" ht="12.75">
      <c r="AN376" s="7"/>
    </row>
    <row r="377" ht="12.75">
      <c r="AN377" s="7"/>
    </row>
    <row r="378" ht="12.75">
      <c r="AN378" s="7"/>
    </row>
    <row r="379" ht="12.75">
      <c r="AN379" s="7"/>
    </row>
    <row r="380" ht="12.75">
      <c r="AN380" s="7"/>
    </row>
    <row r="381" ht="12.75">
      <c r="AN381" s="7"/>
    </row>
    <row r="382" ht="12.75">
      <c r="AN382" s="7"/>
    </row>
    <row r="383" ht="12.75">
      <c r="AN383" s="7"/>
    </row>
    <row r="384" ht="12.75">
      <c r="AN384" s="7"/>
    </row>
    <row r="385" ht="12.75">
      <c r="AN385" s="7"/>
    </row>
    <row r="386" ht="12.75">
      <c r="AN386" s="7"/>
    </row>
    <row r="387" ht="12.75">
      <c r="AN387" s="7"/>
    </row>
    <row r="388" ht="12.75">
      <c r="AN388" s="7"/>
    </row>
    <row r="389" ht="12.75">
      <c r="AN389" s="7"/>
    </row>
    <row r="390" ht="12.75">
      <c r="AN390" s="7"/>
    </row>
    <row r="391" ht="12.75">
      <c r="AN391" s="7"/>
    </row>
    <row r="392" ht="12.75">
      <c r="AN392" s="7"/>
    </row>
    <row r="393" ht="12.75">
      <c r="AN393" s="7"/>
    </row>
    <row r="394" ht="12.75">
      <c r="AN394" s="7"/>
    </row>
    <row r="395" ht="12.75">
      <c r="AN395" s="7"/>
    </row>
    <row r="396" ht="12.75">
      <c r="AN396" s="7"/>
    </row>
    <row r="397" ht="12.75">
      <c r="AN397" s="7"/>
    </row>
    <row r="398" ht="12.75">
      <c r="AN398" s="7"/>
    </row>
    <row r="399" ht="12.75">
      <c r="AN399" s="7"/>
    </row>
    <row r="400" ht="12.75">
      <c r="AN400" s="7"/>
    </row>
    <row r="401" ht="12.75">
      <c r="AN401" s="7"/>
    </row>
    <row r="402" ht="12.75">
      <c r="AN402" s="7"/>
    </row>
    <row r="403" ht="12.75">
      <c r="AN403" s="7"/>
    </row>
    <row r="404" ht="12.75">
      <c r="AN404" s="7"/>
    </row>
    <row r="405" ht="12.75">
      <c r="AN405" s="7"/>
    </row>
    <row r="406" ht="12.75">
      <c r="AN406" s="7"/>
    </row>
    <row r="407" ht="12.75">
      <c r="AN407" s="7"/>
    </row>
    <row r="408" ht="12.75">
      <c r="AN408" s="7"/>
    </row>
    <row r="409" ht="12.75">
      <c r="AN409" s="7"/>
    </row>
    <row r="410" ht="12.75">
      <c r="AN410" s="7"/>
    </row>
    <row r="411" ht="12.75">
      <c r="AN411" s="7"/>
    </row>
    <row r="412" ht="12.75">
      <c r="AN412" s="7"/>
    </row>
    <row r="413" ht="12.75">
      <c r="AN413" s="7"/>
    </row>
    <row r="414" ht="12.75">
      <c r="AN414" s="7"/>
    </row>
    <row r="415" ht="12.75">
      <c r="AN415" s="7"/>
    </row>
    <row r="416" ht="12.75">
      <c r="AN416" s="7"/>
    </row>
    <row r="417" ht="12.75">
      <c r="AN417" s="7"/>
    </row>
    <row r="418" ht="12.75">
      <c r="AN418" s="7"/>
    </row>
    <row r="419" ht="12.75">
      <c r="AN419" s="7"/>
    </row>
    <row r="420" ht="12.75">
      <c r="AN420" s="7"/>
    </row>
    <row r="421" ht="12.75">
      <c r="AN421" s="7"/>
    </row>
    <row r="422" ht="12.75">
      <c r="AN422" s="7"/>
    </row>
    <row r="423" ht="12.75">
      <c r="AN423" s="7"/>
    </row>
    <row r="424" ht="12.75">
      <c r="AN424" s="7"/>
    </row>
    <row r="425" ht="12.75">
      <c r="AN425" s="7"/>
    </row>
    <row r="426" ht="12.75">
      <c r="AN426" s="7"/>
    </row>
    <row r="427" ht="12.75">
      <c r="AN427" s="7"/>
    </row>
    <row r="428" ht="12.75">
      <c r="AN428" s="7"/>
    </row>
    <row r="429" ht="12.75">
      <c r="AN429" s="7"/>
    </row>
    <row r="430" ht="12.75">
      <c r="AN430" s="7"/>
    </row>
    <row r="431" ht="12.75">
      <c r="AN431" s="7"/>
    </row>
    <row r="432" ht="12.75">
      <c r="AN432" s="7"/>
    </row>
    <row r="433" ht="12.75">
      <c r="AN433" s="7"/>
    </row>
    <row r="434" ht="12.75">
      <c r="AN434" s="7"/>
    </row>
    <row r="435" ht="12.75">
      <c r="AN435" s="7"/>
    </row>
    <row r="436" ht="12.75">
      <c r="AN436" s="7"/>
    </row>
    <row r="437" ht="12.75">
      <c r="AN437" s="7"/>
    </row>
    <row r="438" ht="12.75">
      <c r="AN438" s="7"/>
    </row>
    <row r="439" ht="12.75">
      <c r="AN439" s="7"/>
    </row>
    <row r="440" ht="12.75">
      <c r="AN440" s="7"/>
    </row>
    <row r="441" ht="12.75">
      <c r="AN441" s="7"/>
    </row>
    <row r="442" ht="12.75">
      <c r="AN442" s="7"/>
    </row>
    <row r="443" ht="12.75">
      <c r="AN443" s="7"/>
    </row>
    <row r="444" ht="12.75">
      <c r="AN444" s="7"/>
    </row>
    <row r="445" ht="12.75">
      <c r="AN445" s="7"/>
    </row>
    <row r="446" ht="12.75">
      <c r="AN446" s="7"/>
    </row>
    <row r="447" ht="12.75">
      <c r="AN447" s="7"/>
    </row>
    <row r="448" ht="12.75">
      <c r="AN448" s="7"/>
    </row>
    <row r="449" ht="12.75">
      <c r="AN449" s="7"/>
    </row>
    <row r="450" ht="12.75">
      <c r="AN450" s="7"/>
    </row>
    <row r="451" ht="12.75">
      <c r="AN451" s="7"/>
    </row>
    <row r="452" ht="12.75">
      <c r="AN452" s="7"/>
    </row>
    <row r="453" ht="12.75">
      <c r="AN453" s="7"/>
    </row>
    <row r="454" ht="12.75">
      <c r="AN454" s="7"/>
    </row>
    <row r="455" ht="12.75">
      <c r="AN455" s="7"/>
    </row>
    <row r="456" ht="12.75">
      <c r="AN456" s="7"/>
    </row>
    <row r="457" ht="12.75">
      <c r="AN457" s="7"/>
    </row>
    <row r="458" ht="12.75">
      <c r="AN458" s="7"/>
    </row>
    <row r="459" ht="12.75">
      <c r="AN459" s="7"/>
    </row>
    <row r="460" ht="12.75">
      <c r="AN460" s="7"/>
    </row>
    <row r="461" ht="12.75">
      <c r="AN461" s="7"/>
    </row>
    <row r="462" ht="12.75">
      <c r="AN462" s="7"/>
    </row>
    <row r="463" ht="12.75">
      <c r="AN463" s="7"/>
    </row>
    <row r="464" ht="12.75">
      <c r="AN464" s="7"/>
    </row>
    <row r="465" ht="12.75">
      <c r="AN465" s="7"/>
    </row>
    <row r="466" ht="12.75">
      <c r="AN466" s="7"/>
    </row>
    <row r="467" ht="12.75">
      <c r="AN467" s="7"/>
    </row>
    <row r="468" ht="12.75">
      <c r="AN468" s="7"/>
    </row>
    <row r="469" ht="12.75">
      <c r="AN469" s="7"/>
    </row>
    <row r="470" ht="12.75">
      <c r="AN470" s="7"/>
    </row>
    <row r="471" ht="12.75">
      <c r="AN471" s="7"/>
    </row>
    <row r="472" ht="12.75">
      <c r="AN472" s="7"/>
    </row>
    <row r="473" ht="12.75">
      <c r="AN473" s="7"/>
    </row>
    <row r="474" ht="12.75">
      <c r="AN474" s="7"/>
    </row>
    <row r="475" ht="12.75">
      <c r="AN475" s="7"/>
    </row>
    <row r="476" ht="12.75">
      <c r="AN476" s="7"/>
    </row>
    <row r="477" ht="12.75">
      <c r="AN477" s="7"/>
    </row>
    <row r="478" ht="12.75">
      <c r="AN478" s="7"/>
    </row>
    <row r="479" ht="12.75">
      <c r="AN479" s="7"/>
    </row>
    <row r="480" ht="12.75">
      <c r="AN480" s="7"/>
    </row>
    <row r="481" ht="12.75">
      <c r="AN481" s="7"/>
    </row>
    <row r="482" ht="12.75">
      <c r="AN482" s="7"/>
    </row>
    <row r="483" ht="12.75">
      <c r="AN483" s="7"/>
    </row>
    <row r="484" ht="12.75">
      <c r="AN484" s="7"/>
    </row>
    <row r="485" ht="12.75">
      <c r="AN485" s="7"/>
    </row>
    <row r="486" ht="12.75">
      <c r="AN486" s="7"/>
    </row>
    <row r="487" ht="12.75">
      <c r="AN487" s="7"/>
    </row>
    <row r="488" ht="12.75">
      <c r="AN488" s="7"/>
    </row>
    <row r="489" ht="12.75">
      <c r="AN489" s="7"/>
    </row>
    <row r="490" ht="12.75">
      <c r="AN490" s="7"/>
    </row>
    <row r="491" ht="12.75">
      <c r="AN491" s="7"/>
    </row>
    <row r="492" ht="12.75">
      <c r="AN492" s="7"/>
    </row>
    <row r="493" ht="12.75">
      <c r="AN493" s="7"/>
    </row>
    <row r="494" ht="12.75">
      <c r="AN494" s="7"/>
    </row>
    <row r="495" ht="12.75">
      <c r="AN495" s="7"/>
    </row>
    <row r="496" ht="12.75">
      <c r="AN496" s="7"/>
    </row>
    <row r="497" ht="12.75">
      <c r="AN497" s="7"/>
    </row>
    <row r="498" ht="12.75">
      <c r="AN498" s="7"/>
    </row>
    <row r="499" ht="12.75">
      <c r="AN499" s="7"/>
    </row>
    <row r="500" ht="12.75">
      <c r="AN500" s="7"/>
    </row>
    <row r="501" ht="12.75">
      <c r="AN501" s="7"/>
    </row>
    <row r="502" ht="12.75">
      <c r="AN502" s="7"/>
    </row>
    <row r="503" ht="12.75">
      <c r="AN503" s="7"/>
    </row>
    <row r="504" ht="12.75">
      <c r="AN504" s="7"/>
    </row>
    <row r="505" ht="12.75">
      <c r="AN505" s="7"/>
    </row>
    <row r="506" ht="12.75">
      <c r="AN506" s="7"/>
    </row>
    <row r="507" ht="12.75">
      <c r="AN507" s="7"/>
    </row>
    <row r="508" ht="12.75">
      <c r="AN508" s="7"/>
    </row>
    <row r="509" ht="12.75">
      <c r="AN509" s="7"/>
    </row>
    <row r="510" ht="12.75">
      <c r="AN510" s="7"/>
    </row>
    <row r="511" ht="12.75">
      <c r="AN511" s="7"/>
    </row>
    <row r="512" ht="12.75">
      <c r="AN512" s="7"/>
    </row>
    <row r="513" ht="12.75">
      <c r="AN513" s="7"/>
    </row>
    <row r="514" ht="12.75">
      <c r="AN514" s="7"/>
    </row>
    <row r="515" ht="12.75">
      <c r="AN515" s="7"/>
    </row>
    <row r="516" ht="12.75">
      <c r="AN516" s="7"/>
    </row>
    <row r="517" ht="12.75">
      <c r="AN517" s="7"/>
    </row>
    <row r="518" ht="12.75">
      <c r="AN518" s="7"/>
    </row>
    <row r="519" ht="12.75">
      <c r="AN519" s="7"/>
    </row>
    <row r="520" ht="12.75">
      <c r="AN520" s="7"/>
    </row>
    <row r="521" ht="12.75">
      <c r="AN521" s="7"/>
    </row>
    <row r="522" ht="12.75">
      <c r="AN522" s="7"/>
    </row>
    <row r="523" ht="12.75">
      <c r="AN523" s="7"/>
    </row>
    <row r="524" ht="12.75">
      <c r="AN524" s="7"/>
    </row>
    <row r="525" ht="12.75">
      <c r="AN525" s="7"/>
    </row>
    <row r="526" ht="12.75">
      <c r="AN526" s="7"/>
    </row>
    <row r="527" ht="12.75">
      <c r="AN527" s="7"/>
    </row>
    <row r="528" ht="12.75">
      <c r="AN528" s="7"/>
    </row>
    <row r="529" ht="12.75">
      <c r="AN529" s="7"/>
    </row>
    <row r="530" ht="12.75">
      <c r="AN530" s="7"/>
    </row>
    <row r="531" ht="12.75">
      <c r="AN531" s="7"/>
    </row>
  </sheetData>
  <sheetProtection/>
  <mergeCells count="18">
    <mergeCell ref="E42:AC42"/>
    <mergeCell ref="AH42:AR42"/>
    <mergeCell ref="E43:AC43"/>
    <mergeCell ref="AH43:AR43"/>
    <mergeCell ref="E44:AC44"/>
    <mergeCell ref="AH44:AR44"/>
    <mergeCell ref="E39:AC39"/>
    <mergeCell ref="AH39:AR39"/>
    <mergeCell ref="E40:AC40"/>
    <mergeCell ref="AH40:AR40"/>
    <mergeCell ref="E41:AC41"/>
    <mergeCell ref="AH41:AR41"/>
    <mergeCell ref="B1:B2"/>
    <mergeCell ref="AG1:AI1"/>
    <mergeCell ref="AJ1:AN1"/>
    <mergeCell ref="AO1:AR1"/>
    <mergeCell ref="E38:AC38"/>
    <mergeCell ref="AH38:AR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34"/>
  <sheetViews>
    <sheetView tabSelected="1" zoomScalePageLayoutView="0" workbookViewId="0" topLeftCell="A1">
      <selection activeCell="BP6" sqref="BP6"/>
    </sheetView>
  </sheetViews>
  <sheetFormatPr defaultColWidth="9.140625" defaultRowHeight="12.75"/>
  <cols>
    <col min="1" max="1" width="3.140625" style="0" customWidth="1"/>
    <col min="2" max="2" width="19.00390625" style="0" customWidth="1"/>
    <col min="3" max="3" width="1.7109375" style="157" customWidth="1"/>
    <col min="4" max="4" width="1.7109375" style="0" customWidth="1"/>
    <col min="5" max="5" width="1.7109375" style="157" customWidth="1"/>
    <col min="6" max="6" width="1.7109375" style="0" customWidth="1"/>
    <col min="7" max="7" width="1.7109375" style="157" customWidth="1"/>
    <col min="8" max="8" width="1.7109375" style="0" customWidth="1"/>
    <col min="9" max="9" width="1.7109375" style="157" customWidth="1"/>
    <col min="10" max="10" width="1.7109375" style="0" customWidth="1"/>
    <col min="11" max="11" width="1.7109375" style="157" customWidth="1"/>
    <col min="12" max="12" width="1.7109375" style="0" customWidth="1"/>
    <col min="13" max="13" width="1.7109375" style="157" customWidth="1"/>
    <col min="14" max="14" width="1.7109375" style="0" customWidth="1"/>
    <col min="15" max="15" width="1.7109375" style="157" customWidth="1"/>
    <col min="16" max="18" width="1.7109375" style="0" customWidth="1"/>
    <col min="19" max="19" width="1.7109375" style="157" customWidth="1"/>
    <col min="20" max="20" width="1.7109375" style="0" customWidth="1"/>
    <col min="21" max="21" width="1.7109375" style="157" customWidth="1"/>
    <col min="22" max="22" width="1.7109375" style="0" customWidth="1"/>
    <col min="23" max="23" width="1.7109375" style="157" customWidth="1"/>
    <col min="24" max="24" width="1.7109375" style="0" customWidth="1"/>
    <col min="25" max="25" width="1.7109375" style="157" customWidth="1"/>
    <col min="26" max="26" width="1.7109375" style="0" customWidth="1"/>
    <col min="27" max="27" width="1.7109375" style="157" customWidth="1"/>
    <col min="28" max="28" width="1.7109375" style="0" customWidth="1"/>
    <col min="29" max="29" width="1.7109375" style="157" customWidth="1"/>
    <col min="30" max="30" width="1.7109375" style="0" customWidth="1"/>
    <col min="31" max="31" width="1.7109375" style="157" customWidth="1"/>
    <col min="32" max="32" width="1.7109375" style="0" customWidth="1"/>
    <col min="33" max="33" width="1.7109375" style="157" customWidth="1"/>
    <col min="34" max="34" width="1.7109375" style="0" customWidth="1"/>
    <col min="35" max="35" width="1.7109375" style="157" customWidth="1"/>
    <col min="36" max="36" width="1.7109375" style="0" customWidth="1"/>
    <col min="37" max="37" width="1.7109375" style="157" customWidth="1"/>
    <col min="38" max="38" width="1.7109375" style="0" customWidth="1"/>
    <col min="39" max="39" width="1.7109375" style="157" customWidth="1"/>
    <col min="40" max="40" width="1.7109375" style="0" customWidth="1"/>
    <col min="41" max="41" width="1.7109375" style="157" customWidth="1"/>
    <col min="42" max="42" width="1.7109375" style="0" customWidth="1"/>
    <col min="43" max="43" width="1.7109375" style="157" customWidth="1"/>
    <col min="44" max="44" width="1.7109375" style="0" customWidth="1"/>
    <col min="45" max="45" width="1.7109375" style="157" customWidth="1"/>
    <col min="46" max="46" width="1.7109375" style="0" customWidth="1"/>
    <col min="47" max="47" width="1.7109375" style="157" customWidth="1"/>
    <col min="48" max="48" width="1.7109375" style="0" customWidth="1"/>
    <col min="49" max="49" width="1.7109375" style="157" customWidth="1"/>
    <col min="50" max="50" width="1.7109375" style="0" customWidth="1"/>
    <col min="51" max="51" width="1.7109375" style="157" customWidth="1"/>
    <col min="52" max="52" width="1.7109375" style="0" customWidth="1"/>
    <col min="53" max="53" width="1.7109375" style="157" customWidth="1"/>
    <col min="54" max="54" width="1.7109375" style="0" customWidth="1"/>
    <col min="55" max="55" width="1.7109375" style="157" customWidth="1"/>
    <col min="56" max="56" width="1.7109375" style="0" customWidth="1"/>
    <col min="57" max="57" width="1.7109375" style="157" customWidth="1"/>
    <col min="58" max="58" width="1.7109375" style="0" customWidth="1"/>
    <col min="59" max="59" width="1.7109375" style="157" customWidth="1"/>
    <col min="60" max="60" width="1.7109375" style="0" customWidth="1"/>
    <col min="61" max="61" width="1.7109375" style="157" customWidth="1"/>
    <col min="62" max="62" width="1.7109375" style="0" customWidth="1"/>
    <col min="63" max="63" width="3.8515625" style="0" customWidth="1"/>
    <col min="64" max="64" width="4.8515625" style="0" customWidth="1"/>
    <col min="65" max="65" width="5.00390625" style="0" customWidth="1"/>
  </cols>
  <sheetData>
    <row r="1" spans="1:65" ht="26.25" thickBot="1">
      <c r="A1" s="32"/>
      <c r="B1" s="122" t="s">
        <v>96</v>
      </c>
      <c r="C1" s="387" t="s">
        <v>0</v>
      </c>
      <c r="D1" s="389"/>
      <c r="E1" s="387" t="s">
        <v>1</v>
      </c>
      <c r="F1" s="387"/>
      <c r="G1" s="387" t="s">
        <v>2</v>
      </c>
      <c r="H1" s="387"/>
      <c r="I1" s="387" t="s">
        <v>3</v>
      </c>
      <c r="J1" s="387"/>
      <c r="K1" s="387" t="s">
        <v>4</v>
      </c>
      <c r="L1" s="387"/>
      <c r="M1" s="387" t="s">
        <v>5</v>
      </c>
      <c r="N1" s="387"/>
      <c r="O1" s="387" t="s">
        <v>6</v>
      </c>
      <c r="P1" s="387"/>
      <c r="Q1" s="390" t="s">
        <v>7</v>
      </c>
      <c r="R1" s="390"/>
      <c r="S1" s="387" t="s">
        <v>8</v>
      </c>
      <c r="T1" s="387"/>
      <c r="U1" s="387" t="s">
        <v>9</v>
      </c>
      <c r="V1" s="387"/>
      <c r="W1" s="387" t="s">
        <v>10</v>
      </c>
      <c r="X1" s="387"/>
      <c r="Y1" s="387" t="s">
        <v>11</v>
      </c>
      <c r="Z1" s="387"/>
      <c r="AA1" s="387" t="s">
        <v>12</v>
      </c>
      <c r="AB1" s="387"/>
      <c r="AC1" s="387" t="s">
        <v>13</v>
      </c>
      <c r="AD1" s="387"/>
      <c r="AE1" s="387" t="s">
        <v>14</v>
      </c>
      <c r="AF1" s="388"/>
      <c r="AG1" s="391" t="s">
        <v>15</v>
      </c>
      <c r="AH1" s="387"/>
      <c r="AI1" s="387" t="s">
        <v>16</v>
      </c>
      <c r="AJ1" s="387"/>
      <c r="AK1" s="387" t="s">
        <v>17</v>
      </c>
      <c r="AL1" s="387"/>
      <c r="AM1" s="387" t="s">
        <v>18</v>
      </c>
      <c r="AN1" s="387"/>
      <c r="AO1" s="387" t="s">
        <v>19</v>
      </c>
      <c r="AP1" s="387"/>
      <c r="AQ1" s="387" t="s">
        <v>20</v>
      </c>
      <c r="AR1" s="387"/>
      <c r="AS1" s="390" t="s">
        <v>21</v>
      </c>
      <c r="AT1" s="390"/>
      <c r="AU1" s="390" t="s">
        <v>22</v>
      </c>
      <c r="AV1" s="390"/>
      <c r="AW1" s="390" t="s">
        <v>23</v>
      </c>
      <c r="AX1" s="390"/>
      <c r="AY1" s="387" t="s">
        <v>24</v>
      </c>
      <c r="AZ1" s="387"/>
      <c r="BA1" s="387" t="s">
        <v>25</v>
      </c>
      <c r="BB1" s="387"/>
      <c r="BC1" s="387" t="s">
        <v>26</v>
      </c>
      <c r="BD1" s="387"/>
      <c r="BE1" s="387" t="s">
        <v>27</v>
      </c>
      <c r="BF1" s="387"/>
      <c r="BG1" s="387" t="s">
        <v>28</v>
      </c>
      <c r="BH1" s="387"/>
      <c r="BI1" s="390" t="s">
        <v>29</v>
      </c>
      <c r="BJ1" s="390"/>
      <c r="BK1" s="123" t="s">
        <v>67</v>
      </c>
      <c r="BL1" s="124" t="s">
        <v>68</v>
      </c>
      <c r="BM1" s="124" t="s">
        <v>69</v>
      </c>
    </row>
    <row r="2" spans="1:65" ht="13.5" thickTop="1">
      <c r="A2" s="41" t="s">
        <v>0</v>
      </c>
      <c r="B2" s="42" t="s">
        <v>73</v>
      </c>
      <c r="C2" s="125">
        <v>1</v>
      </c>
      <c r="D2" s="126"/>
      <c r="E2" s="127">
        <v>1</v>
      </c>
      <c r="F2" s="126"/>
      <c r="G2" s="127"/>
      <c r="H2" s="126"/>
      <c r="I2" s="127"/>
      <c r="J2" s="126"/>
      <c r="K2" s="127"/>
      <c r="L2" s="126"/>
      <c r="M2" s="127">
        <v>1</v>
      </c>
      <c r="N2" s="126"/>
      <c r="O2" s="127">
        <v>1</v>
      </c>
      <c r="P2" s="126">
        <v>1</v>
      </c>
      <c r="Q2" s="128"/>
      <c r="R2" s="129"/>
      <c r="S2" s="127"/>
      <c r="T2" s="126"/>
      <c r="U2" s="127"/>
      <c r="V2" s="126"/>
      <c r="W2" s="127">
        <v>1</v>
      </c>
      <c r="X2" s="126"/>
      <c r="Y2" s="127"/>
      <c r="Z2" s="126"/>
      <c r="AA2" s="127"/>
      <c r="AB2" s="126"/>
      <c r="AC2" s="127"/>
      <c r="AD2" s="126"/>
      <c r="AE2" s="125"/>
      <c r="AF2" s="130"/>
      <c r="AG2" s="131">
        <v>1</v>
      </c>
      <c r="AH2" s="126"/>
      <c r="AI2" s="131">
        <v>2</v>
      </c>
      <c r="AJ2" s="126"/>
      <c r="AK2" s="131"/>
      <c r="AL2" s="126"/>
      <c r="AM2" s="131">
        <v>4</v>
      </c>
      <c r="AN2" s="126">
        <v>4</v>
      </c>
      <c r="AO2" s="131"/>
      <c r="AP2" s="126"/>
      <c r="AQ2" s="131">
        <v>3</v>
      </c>
      <c r="AR2" s="126">
        <v>2</v>
      </c>
      <c r="AS2" s="308"/>
      <c r="AT2" s="309"/>
      <c r="AU2" s="132">
        <v>1</v>
      </c>
      <c r="AV2" s="129"/>
      <c r="AW2" s="133">
        <v>1</v>
      </c>
      <c r="AX2" s="134">
        <v>1</v>
      </c>
      <c r="AY2" s="131"/>
      <c r="AZ2" s="126"/>
      <c r="BA2" s="131"/>
      <c r="BB2" s="126"/>
      <c r="BC2" s="131"/>
      <c r="BD2" s="126"/>
      <c r="BE2" s="131"/>
      <c r="BF2" s="126"/>
      <c r="BG2" s="131"/>
      <c r="BH2" s="126"/>
      <c r="BI2" s="133"/>
      <c r="BJ2" s="135"/>
      <c r="BK2" s="136">
        <f aca="true" t="shared" si="0" ref="BK2:BK11">SUM(C2+E2+G2+I2+K2+M2+O2+S2+U2+W2+Y2+AA2+AC2+AE2+AG2+AI2+AK2+Q2+AS2+AM2+AO2+AQ2+AU2+AW2+AY2+BA2+BC2+BE2+BG2+BI2)</f>
        <v>17</v>
      </c>
      <c r="BL2" s="137">
        <f aca="true" t="shared" si="1" ref="BL2:BL11">SUM(D2+F2+H2+J2+L2+N2+P2+T2+V2+X2+Z2+AB2+AD2+AF2+R2+AT2+AH2+AJ2+AL2+AN2+AP2+AR2+AV2+AX2+AZ2+BB2+BD2+BF2+BH2+BJ2)</f>
        <v>8</v>
      </c>
      <c r="BM2" s="269">
        <f aca="true" t="shared" si="2" ref="BM2:BM11">SUM(C2:BJ2)</f>
        <v>25</v>
      </c>
    </row>
    <row r="3" spans="1:65" ht="12.75">
      <c r="A3" s="41" t="s">
        <v>1</v>
      </c>
      <c r="B3" s="42" t="s">
        <v>104</v>
      </c>
      <c r="C3" s="264"/>
      <c r="D3" s="265"/>
      <c r="E3" s="131"/>
      <c r="F3" s="265"/>
      <c r="G3" s="131"/>
      <c r="H3" s="265"/>
      <c r="I3" s="131"/>
      <c r="J3" s="265"/>
      <c r="K3" s="131"/>
      <c r="L3" s="265"/>
      <c r="M3" s="131">
        <v>1</v>
      </c>
      <c r="N3" s="265">
        <v>1</v>
      </c>
      <c r="O3" s="131"/>
      <c r="P3" s="265"/>
      <c r="Q3" s="266"/>
      <c r="R3" s="267"/>
      <c r="S3" s="131"/>
      <c r="T3" s="265"/>
      <c r="U3" s="131">
        <v>1</v>
      </c>
      <c r="V3" s="265"/>
      <c r="W3" s="131">
        <v>1</v>
      </c>
      <c r="X3" s="265"/>
      <c r="Y3" s="131"/>
      <c r="Z3" s="265"/>
      <c r="AA3" s="131"/>
      <c r="AB3" s="265"/>
      <c r="AC3" s="131"/>
      <c r="AD3" s="265"/>
      <c r="AE3" s="264">
        <v>1</v>
      </c>
      <c r="AF3" s="268"/>
      <c r="AG3" s="131"/>
      <c r="AH3" s="265"/>
      <c r="AI3" s="131"/>
      <c r="AJ3" s="265"/>
      <c r="AK3" s="131"/>
      <c r="AL3" s="265"/>
      <c r="AM3" s="131">
        <v>4</v>
      </c>
      <c r="AN3" s="265">
        <v>1</v>
      </c>
      <c r="AO3" s="131"/>
      <c r="AP3" s="265"/>
      <c r="AQ3" s="131">
        <v>3</v>
      </c>
      <c r="AR3" s="265"/>
      <c r="AS3" s="310"/>
      <c r="AT3" s="311"/>
      <c r="AU3" s="132"/>
      <c r="AV3" s="267"/>
      <c r="AW3" s="133">
        <v>2</v>
      </c>
      <c r="AX3" s="135"/>
      <c r="AY3" s="131"/>
      <c r="AZ3" s="265">
        <v>1</v>
      </c>
      <c r="BA3" s="131"/>
      <c r="BB3" s="265"/>
      <c r="BC3" s="131"/>
      <c r="BD3" s="265"/>
      <c r="BE3" s="131">
        <v>1</v>
      </c>
      <c r="BF3" s="265"/>
      <c r="BG3" s="131"/>
      <c r="BH3" s="265"/>
      <c r="BI3" s="133">
        <v>1</v>
      </c>
      <c r="BJ3" s="135"/>
      <c r="BK3" s="136">
        <f t="shared" si="0"/>
        <v>15</v>
      </c>
      <c r="BL3" s="137">
        <f t="shared" si="1"/>
        <v>3</v>
      </c>
      <c r="BM3" s="270">
        <f t="shared" si="2"/>
        <v>18</v>
      </c>
    </row>
    <row r="4" spans="1:65" ht="12.75">
      <c r="A4" s="41" t="s">
        <v>2</v>
      </c>
      <c r="B4" s="42" t="s">
        <v>79</v>
      </c>
      <c r="C4" s="49"/>
      <c r="D4" s="138"/>
      <c r="E4" s="139">
        <v>1</v>
      </c>
      <c r="F4" s="138">
        <v>1</v>
      </c>
      <c r="G4" s="139"/>
      <c r="H4" s="138"/>
      <c r="I4" s="139"/>
      <c r="J4" s="138">
        <v>1</v>
      </c>
      <c r="K4" s="139"/>
      <c r="L4" s="138"/>
      <c r="M4" s="139"/>
      <c r="N4" s="138"/>
      <c r="O4" s="139"/>
      <c r="P4" s="138">
        <v>1</v>
      </c>
      <c r="Q4" s="140"/>
      <c r="R4" s="141"/>
      <c r="S4" s="139">
        <v>1</v>
      </c>
      <c r="T4" s="138"/>
      <c r="U4" s="139"/>
      <c r="V4" s="138"/>
      <c r="W4" s="139"/>
      <c r="X4" s="138"/>
      <c r="Y4" s="139"/>
      <c r="Z4" s="138"/>
      <c r="AA4" s="139"/>
      <c r="AB4" s="138"/>
      <c r="AC4" s="139"/>
      <c r="AD4" s="138"/>
      <c r="AE4" s="49"/>
      <c r="AF4" s="142"/>
      <c r="AG4" s="139"/>
      <c r="AH4" s="138">
        <v>1</v>
      </c>
      <c r="AI4" s="139"/>
      <c r="AJ4" s="138"/>
      <c r="AK4" s="139"/>
      <c r="AL4" s="138"/>
      <c r="AM4" s="139"/>
      <c r="AN4" s="138">
        <v>1</v>
      </c>
      <c r="AO4" s="139"/>
      <c r="AP4" s="138"/>
      <c r="AQ4" s="139"/>
      <c r="AR4" s="138">
        <v>2</v>
      </c>
      <c r="AS4" s="312"/>
      <c r="AT4" s="313"/>
      <c r="AU4" s="143"/>
      <c r="AV4" s="141">
        <v>1</v>
      </c>
      <c r="AW4" s="144"/>
      <c r="AX4" s="145"/>
      <c r="AY4" s="139"/>
      <c r="AZ4" s="138"/>
      <c r="BA4" s="139"/>
      <c r="BB4" s="138"/>
      <c r="BC4" s="139"/>
      <c r="BD4" s="138"/>
      <c r="BE4" s="139">
        <v>1</v>
      </c>
      <c r="BF4" s="138"/>
      <c r="BG4" s="139"/>
      <c r="BH4" s="138">
        <v>2</v>
      </c>
      <c r="BI4" s="144"/>
      <c r="BJ4" s="145"/>
      <c r="BK4" s="136">
        <f t="shared" si="0"/>
        <v>3</v>
      </c>
      <c r="BL4" s="137">
        <f t="shared" si="1"/>
        <v>10</v>
      </c>
      <c r="BM4" s="146">
        <f t="shared" si="2"/>
        <v>13</v>
      </c>
    </row>
    <row r="5" spans="1:65" ht="12.75">
      <c r="A5" s="41" t="s">
        <v>3</v>
      </c>
      <c r="B5" s="42" t="s">
        <v>83</v>
      </c>
      <c r="C5" s="49"/>
      <c r="D5" s="138"/>
      <c r="E5" s="139"/>
      <c r="F5" s="138"/>
      <c r="G5" s="139"/>
      <c r="H5" s="138">
        <v>1</v>
      </c>
      <c r="I5" s="139"/>
      <c r="J5" s="138"/>
      <c r="K5" s="139"/>
      <c r="L5" s="138"/>
      <c r="M5" s="139"/>
      <c r="N5" s="138"/>
      <c r="O5" s="139"/>
      <c r="P5" s="138"/>
      <c r="Q5" s="140"/>
      <c r="R5" s="141"/>
      <c r="S5" s="139">
        <v>1</v>
      </c>
      <c r="T5" s="138"/>
      <c r="U5" s="139"/>
      <c r="V5" s="138"/>
      <c r="W5" s="139"/>
      <c r="X5" s="138">
        <v>1</v>
      </c>
      <c r="Y5" s="139">
        <v>1</v>
      </c>
      <c r="Z5" s="138"/>
      <c r="AA5" s="139"/>
      <c r="AB5" s="138">
        <v>2</v>
      </c>
      <c r="AC5" s="139"/>
      <c r="AD5" s="138"/>
      <c r="AE5" s="49"/>
      <c r="AF5" s="142">
        <v>1</v>
      </c>
      <c r="AG5" s="139"/>
      <c r="AH5" s="138"/>
      <c r="AI5" s="139"/>
      <c r="AJ5" s="138"/>
      <c r="AK5" s="139"/>
      <c r="AL5" s="138"/>
      <c r="AM5" s="139">
        <v>1</v>
      </c>
      <c r="AN5" s="138"/>
      <c r="AO5" s="139"/>
      <c r="AP5" s="138"/>
      <c r="AQ5" s="139"/>
      <c r="AR5" s="138"/>
      <c r="AS5" s="312"/>
      <c r="AT5" s="313"/>
      <c r="AU5" s="143"/>
      <c r="AV5" s="141"/>
      <c r="AW5" s="144"/>
      <c r="AX5" s="145"/>
      <c r="AY5" s="139"/>
      <c r="AZ5" s="138">
        <v>1</v>
      </c>
      <c r="BA5" s="139"/>
      <c r="BB5" s="138"/>
      <c r="BC5" s="139"/>
      <c r="BD5" s="138"/>
      <c r="BE5" s="139"/>
      <c r="BF5" s="138"/>
      <c r="BG5" s="139">
        <v>1</v>
      </c>
      <c r="BH5" s="138"/>
      <c r="BI5" s="144">
        <v>1</v>
      </c>
      <c r="BJ5" s="145">
        <v>2</v>
      </c>
      <c r="BK5" s="136">
        <f t="shared" si="0"/>
        <v>5</v>
      </c>
      <c r="BL5" s="137">
        <f t="shared" si="1"/>
        <v>8</v>
      </c>
      <c r="BM5" s="146">
        <f t="shared" si="2"/>
        <v>13</v>
      </c>
    </row>
    <row r="6" spans="1:65" ht="12.75">
      <c r="A6" s="41" t="s">
        <v>4</v>
      </c>
      <c r="B6" s="42" t="s">
        <v>84</v>
      </c>
      <c r="C6" s="49"/>
      <c r="D6" s="138"/>
      <c r="E6" s="139"/>
      <c r="F6" s="138"/>
      <c r="G6" s="139"/>
      <c r="H6" s="138"/>
      <c r="I6" s="139"/>
      <c r="J6" s="138"/>
      <c r="K6" s="139"/>
      <c r="L6" s="138"/>
      <c r="M6" s="139"/>
      <c r="N6" s="138"/>
      <c r="O6" s="139"/>
      <c r="P6" s="138"/>
      <c r="Q6" s="140"/>
      <c r="R6" s="141"/>
      <c r="S6" s="139"/>
      <c r="T6" s="138"/>
      <c r="U6" s="139"/>
      <c r="V6" s="138"/>
      <c r="W6" s="139"/>
      <c r="X6" s="138"/>
      <c r="Y6" s="139"/>
      <c r="Z6" s="138"/>
      <c r="AA6" s="139"/>
      <c r="AB6" s="138">
        <v>2</v>
      </c>
      <c r="AC6" s="139"/>
      <c r="AD6" s="138"/>
      <c r="AE6" s="49"/>
      <c r="AF6" s="142"/>
      <c r="AG6" s="139"/>
      <c r="AH6" s="138"/>
      <c r="AI6" s="139"/>
      <c r="AJ6" s="138">
        <v>1</v>
      </c>
      <c r="AK6" s="139"/>
      <c r="AL6" s="138"/>
      <c r="AM6" s="139"/>
      <c r="AN6" s="138">
        <v>1</v>
      </c>
      <c r="AO6" s="139"/>
      <c r="AP6" s="138"/>
      <c r="AQ6" s="139"/>
      <c r="AR6" s="138">
        <v>1</v>
      </c>
      <c r="AS6" s="312"/>
      <c r="AT6" s="313"/>
      <c r="AU6" s="143"/>
      <c r="AV6" s="141"/>
      <c r="AW6" s="144"/>
      <c r="AX6" s="145"/>
      <c r="AY6" s="139">
        <v>1</v>
      </c>
      <c r="AZ6" s="138">
        <v>1</v>
      </c>
      <c r="BA6" s="139"/>
      <c r="BB6" s="138"/>
      <c r="BC6" s="139"/>
      <c r="BD6" s="138"/>
      <c r="BE6" s="139"/>
      <c r="BF6" s="138"/>
      <c r="BG6" s="139"/>
      <c r="BH6" s="138">
        <v>1</v>
      </c>
      <c r="BI6" s="144"/>
      <c r="BJ6" s="145"/>
      <c r="BK6" s="136">
        <f t="shared" si="0"/>
        <v>1</v>
      </c>
      <c r="BL6" s="137">
        <f t="shared" si="1"/>
        <v>7</v>
      </c>
      <c r="BM6" s="146">
        <f t="shared" si="2"/>
        <v>8</v>
      </c>
    </row>
    <row r="7" spans="1:65" ht="12.75">
      <c r="A7" s="41" t="s">
        <v>5</v>
      </c>
      <c r="B7" s="42" t="s">
        <v>108</v>
      </c>
      <c r="C7" s="49"/>
      <c r="D7" s="138"/>
      <c r="E7" s="139"/>
      <c r="F7" s="138"/>
      <c r="G7" s="139"/>
      <c r="H7" s="138"/>
      <c r="I7" s="139"/>
      <c r="J7" s="138"/>
      <c r="K7" s="139"/>
      <c r="L7" s="138"/>
      <c r="M7" s="139"/>
      <c r="N7" s="138"/>
      <c r="O7" s="139"/>
      <c r="P7" s="138"/>
      <c r="Q7" s="140"/>
      <c r="R7" s="141"/>
      <c r="S7" s="139"/>
      <c r="T7" s="138"/>
      <c r="U7" s="139"/>
      <c r="V7" s="138"/>
      <c r="W7" s="139"/>
      <c r="X7" s="138"/>
      <c r="Y7" s="139"/>
      <c r="Z7" s="138"/>
      <c r="AA7" s="139">
        <v>4</v>
      </c>
      <c r="AB7" s="138">
        <v>3</v>
      </c>
      <c r="AC7" s="139"/>
      <c r="AD7" s="138"/>
      <c r="AE7" s="49"/>
      <c r="AF7" s="142"/>
      <c r="AG7" s="139"/>
      <c r="AH7" s="138"/>
      <c r="AI7" s="139"/>
      <c r="AJ7" s="138"/>
      <c r="AK7" s="139"/>
      <c r="AL7" s="138"/>
      <c r="AM7" s="139"/>
      <c r="AN7" s="138"/>
      <c r="AO7" s="139"/>
      <c r="AP7" s="138"/>
      <c r="AQ7" s="139"/>
      <c r="AR7" s="138"/>
      <c r="AS7" s="312"/>
      <c r="AT7" s="313"/>
      <c r="AU7" s="143"/>
      <c r="AV7" s="141"/>
      <c r="AW7" s="144"/>
      <c r="AX7" s="145"/>
      <c r="AY7" s="139"/>
      <c r="AZ7" s="138"/>
      <c r="BA7" s="139"/>
      <c r="BB7" s="138"/>
      <c r="BC7" s="139"/>
      <c r="BD7" s="138"/>
      <c r="BE7" s="139"/>
      <c r="BF7" s="138"/>
      <c r="BG7" s="139"/>
      <c r="BH7" s="138"/>
      <c r="BI7" s="144"/>
      <c r="BJ7" s="145"/>
      <c r="BK7" s="136">
        <f t="shared" si="0"/>
        <v>4</v>
      </c>
      <c r="BL7" s="137">
        <f t="shared" si="1"/>
        <v>3</v>
      </c>
      <c r="BM7" s="146">
        <f t="shared" si="2"/>
        <v>7</v>
      </c>
    </row>
    <row r="8" spans="1:65" ht="12.75">
      <c r="A8" s="41" t="s">
        <v>6</v>
      </c>
      <c r="B8" s="42" t="s">
        <v>100</v>
      </c>
      <c r="C8" s="49"/>
      <c r="D8" s="138"/>
      <c r="E8" s="139"/>
      <c r="F8" s="138"/>
      <c r="G8" s="139"/>
      <c r="H8" s="138"/>
      <c r="I8" s="139"/>
      <c r="J8" s="138"/>
      <c r="K8" s="139"/>
      <c r="L8" s="138"/>
      <c r="M8" s="139"/>
      <c r="N8" s="138"/>
      <c r="O8" s="139">
        <v>1</v>
      </c>
      <c r="P8" s="138"/>
      <c r="Q8" s="140"/>
      <c r="R8" s="141"/>
      <c r="S8" s="139"/>
      <c r="T8" s="138"/>
      <c r="U8" s="139"/>
      <c r="V8" s="138"/>
      <c r="W8" s="139">
        <v>1</v>
      </c>
      <c r="X8" s="138"/>
      <c r="Y8" s="139"/>
      <c r="Z8" s="138">
        <v>1</v>
      </c>
      <c r="AA8" s="139">
        <v>1</v>
      </c>
      <c r="AB8" s="138"/>
      <c r="AC8" s="139"/>
      <c r="AD8" s="138"/>
      <c r="AE8" s="49"/>
      <c r="AF8" s="142"/>
      <c r="AG8" s="139"/>
      <c r="AH8" s="138"/>
      <c r="AI8" s="139"/>
      <c r="AJ8" s="138"/>
      <c r="AK8" s="139"/>
      <c r="AL8" s="138"/>
      <c r="AM8" s="139"/>
      <c r="AN8" s="138"/>
      <c r="AO8" s="139"/>
      <c r="AP8" s="138"/>
      <c r="AQ8" s="139"/>
      <c r="AR8" s="138"/>
      <c r="AS8" s="312"/>
      <c r="AT8" s="313"/>
      <c r="AU8" s="143"/>
      <c r="AV8" s="141"/>
      <c r="AW8" s="144"/>
      <c r="AX8" s="145"/>
      <c r="AY8" s="139"/>
      <c r="AZ8" s="138"/>
      <c r="BA8" s="139"/>
      <c r="BB8" s="138"/>
      <c r="BC8" s="139"/>
      <c r="BD8" s="138"/>
      <c r="BE8" s="139"/>
      <c r="BF8" s="138"/>
      <c r="BG8" s="139">
        <v>2</v>
      </c>
      <c r="BH8" s="138"/>
      <c r="BI8" s="144">
        <v>2</v>
      </c>
      <c r="BJ8" s="145"/>
      <c r="BK8" s="136">
        <f t="shared" si="0"/>
        <v>7</v>
      </c>
      <c r="BL8" s="137">
        <f t="shared" si="1"/>
        <v>1</v>
      </c>
      <c r="BM8" s="146">
        <f t="shared" si="2"/>
        <v>8</v>
      </c>
    </row>
    <row r="9" spans="1:65" ht="12.75">
      <c r="A9" s="41" t="s">
        <v>7</v>
      </c>
      <c r="B9" s="42" t="s">
        <v>103</v>
      </c>
      <c r="C9" s="49"/>
      <c r="D9" s="138"/>
      <c r="E9" s="139"/>
      <c r="F9" s="138"/>
      <c r="G9" s="139"/>
      <c r="H9" s="138"/>
      <c r="I9" s="139"/>
      <c r="J9" s="138"/>
      <c r="K9" s="139"/>
      <c r="L9" s="138"/>
      <c r="M9" s="139"/>
      <c r="N9" s="138"/>
      <c r="O9" s="139"/>
      <c r="P9" s="138"/>
      <c r="Q9" s="140"/>
      <c r="R9" s="141"/>
      <c r="S9" s="139"/>
      <c r="T9" s="138"/>
      <c r="U9" s="139">
        <v>1</v>
      </c>
      <c r="V9" s="138">
        <v>1</v>
      </c>
      <c r="W9" s="139"/>
      <c r="X9" s="138"/>
      <c r="Y9" s="139"/>
      <c r="Z9" s="138"/>
      <c r="AA9" s="139">
        <v>1</v>
      </c>
      <c r="AB9" s="138"/>
      <c r="AC9" s="139"/>
      <c r="AD9" s="138"/>
      <c r="AE9" s="49"/>
      <c r="AF9" s="142"/>
      <c r="AG9" s="139"/>
      <c r="AH9" s="138"/>
      <c r="AI9" s="139"/>
      <c r="AJ9" s="138"/>
      <c r="AK9" s="139"/>
      <c r="AL9" s="138"/>
      <c r="AM9" s="139">
        <v>1</v>
      </c>
      <c r="AN9" s="138">
        <v>1</v>
      </c>
      <c r="AO9" s="139"/>
      <c r="AP9" s="138"/>
      <c r="AQ9" s="139"/>
      <c r="AR9" s="138"/>
      <c r="AS9" s="312"/>
      <c r="AT9" s="313"/>
      <c r="AU9" s="143"/>
      <c r="AV9" s="141"/>
      <c r="AW9" s="144"/>
      <c r="AX9" s="145"/>
      <c r="AY9" s="139"/>
      <c r="AZ9" s="138"/>
      <c r="BA9" s="139"/>
      <c r="BB9" s="138"/>
      <c r="BC9" s="139"/>
      <c r="BD9" s="138"/>
      <c r="BE9" s="139"/>
      <c r="BF9" s="138"/>
      <c r="BG9" s="139"/>
      <c r="BH9" s="138"/>
      <c r="BI9" s="144"/>
      <c r="BJ9" s="145"/>
      <c r="BK9" s="136">
        <f t="shared" si="0"/>
        <v>3</v>
      </c>
      <c r="BL9" s="137">
        <f t="shared" si="1"/>
        <v>2</v>
      </c>
      <c r="BM9" s="146">
        <f t="shared" si="2"/>
        <v>5</v>
      </c>
    </row>
    <row r="10" spans="1:65" ht="12.75">
      <c r="A10" s="41"/>
      <c r="B10" s="42" t="s">
        <v>91</v>
      </c>
      <c r="C10" s="49"/>
      <c r="D10" s="138"/>
      <c r="E10" s="139"/>
      <c r="F10" s="138"/>
      <c r="G10" s="139"/>
      <c r="H10" s="138"/>
      <c r="I10" s="139"/>
      <c r="J10" s="138"/>
      <c r="K10" s="139"/>
      <c r="L10" s="138"/>
      <c r="M10" s="139"/>
      <c r="N10" s="138"/>
      <c r="O10" s="139"/>
      <c r="P10" s="138"/>
      <c r="Q10" s="140"/>
      <c r="R10" s="141"/>
      <c r="S10" s="139"/>
      <c r="T10" s="138"/>
      <c r="U10" s="139"/>
      <c r="V10" s="138"/>
      <c r="W10" s="139"/>
      <c r="X10" s="138"/>
      <c r="Y10" s="139"/>
      <c r="Z10" s="138"/>
      <c r="AA10" s="139"/>
      <c r="AB10" s="138"/>
      <c r="AC10" s="139"/>
      <c r="AD10" s="138"/>
      <c r="AE10" s="49">
        <v>1</v>
      </c>
      <c r="AF10" s="142"/>
      <c r="AG10" s="139"/>
      <c r="AH10" s="138"/>
      <c r="AI10" s="139"/>
      <c r="AJ10" s="138">
        <v>1</v>
      </c>
      <c r="AK10" s="139"/>
      <c r="AL10" s="138"/>
      <c r="AM10" s="139">
        <v>2</v>
      </c>
      <c r="AN10" s="138"/>
      <c r="AO10" s="139"/>
      <c r="AP10" s="138"/>
      <c r="AQ10" s="139"/>
      <c r="AR10" s="138"/>
      <c r="AS10" s="312"/>
      <c r="AT10" s="313"/>
      <c r="AU10" s="143"/>
      <c r="AV10" s="141"/>
      <c r="AW10" s="144"/>
      <c r="AX10" s="145"/>
      <c r="AY10" s="139"/>
      <c r="AZ10" s="138"/>
      <c r="BA10" s="139"/>
      <c r="BB10" s="138"/>
      <c r="BC10" s="139">
        <v>1</v>
      </c>
      <c r="BD10" s="138"/>
      <c r="BE10" s="139"/>
      <c r="BF10" s="138"/>
      <c r="BG10" s="139"/>
      <c r="BH10" s="138"/>
      <c r="BI10" s="144"/>
      <c r="BJ10" s="145"/>
      <c r="BK10" s="136">
        <f t="shared" si="0"/>
        <v>4</v>
      </c>
      <c r="BL10" s="137">
        <f t="shared" si="1"/>
        <v>1</v>
      </c>
      <c r="BM10" s="146">
        <f t="shared" si="2"/>
        <v>5</v>
      </c>
    </row>
    <row r="11" spans="1:65" ht="12.75">
      <c r="A11" s="41"/>
      <c r="B11" s="42" t="s">
        <v>77</v>
      </c>
      <c r="C11" s="49"/>
      <c r="D11" s="138"/>
      <c r="E11" s="139"/>
      <c r="F11" s="138"/>
      <c r="G11" s="139"/>
      <c r="H11" s="138"/>
      <c r="I11" s="139"/>
      <c r="J11" s="138"/>
      <c r="K11" s="139"/>
      <c r="L11" s="138"/>
      <c r="M11" s="139"/>
      <c r="N11" s="138"/>
      <c r="O11" s="139"/>
      <c r="P11" s="138"/>
      <c r="Q11" s="140"/>
      <c r="R11" s="141"/>
      <c r="S11" s="139"/>
      <c r="T11" s="138">
        <v>1</v>
      </c>
      <c r="U11" s="139"/>
      <c r="V11" s="138"/>
      <c r="W11" s="139"/>
      <c r="X11" s="138">
        <v>1</v>
      </c>
      <c r="Y11" s="139"/>
      <c r="Z11" s="138"/>
      <c r="AA11" s="139">
        <v>1</v>
      </c>
      <c r="AB11" s="138"/>
      <c r="AC11" s="139"/>
      <c r="AD11" s="138"/>
      <c r="AE11" s="49"/>
      <c r="AF11" s="142"/>
      <c r="AG11" s="139"/>
      <c r="AH11" s="138"/>
      <c r="AI11" s="139"/>
      <c r="AJ11" s="138"/>
      <c r="AK11" s="139"/>
      <c r="AL11" s="138"/>
      <c r="AM11" s="139"/>
      <c r="AN11" s="138"/>
      <c r="AO11" s="139"/>
      <c r="AP11" s="138"/>
      <c r="AQ11" s="139"/>
      <c r="AR11" s="138">
        <v>1</v>
      </c>
      <c r="AS11" s="312"/>
      <c r="AT11" s="313"/>
      <c r="AU11" s="143"/>
      <c r="AV11" s="141"/>
      <c r="AW11" s="144"/>
      <c r="AX11" s="145"/>
      <c r="AY11" s="139"/>
      <c r="AZ11" s="138"/>
      <c r="BA11" s="139"/>
      <c r="BB11" s="138"/>
      <c r="BC11" s="139">
        <v>1</v>
      </c>
      <c r="BD11" s="138"/>
      <c r="BE11" s="139"/>
      <c r="BF11" s="138"/>
      <c r="BG11" s="139"/>
      <c r="BH11" s="138"/>
      <c r="BI11" s="144"/>
      <c r="BJ11" s="145"/>
      <c r="BK11" s="136">
        <f t="shared" si="0"/>
        <v>2</v>
      </c>
      <c r="BL11" s="137">
        <f t="shared" si="1"/>
        <v>3</v>
      </c>
      <c r="BM11" s="146">
        <f t="shared" si="2"/>
        <v>5</v>
      </c>
    </row>
    <row r="12" spans="1:65" ht="12.75">
      <c r="A12" s="41" t="s">
        <v>10</v>
      </c>
      <c r="B12" s="42" t="s">
        <v>101</v>
      </c>
      <c r="C12" s="49"/>
      <c r="D12" s="138"/>
      <c r="E12" s="139"/>
      <c r="F12" s="138"/>
      <c r="G12" s="139"/>
      <c r="H12" s="138"/>
      <c r="I12" s="139"/>
      <c r="J12" s="138"/>
      <c r="K12" s="139"/>
      <c r="L12" s="138"/>
      <c r="M12" s="139"/>
      <c r="N12" s="138"/>
      <c r="O12" s="139">
        <v>1</v>
      </c>
      <c r="P12" s="138"/>
      <c r="Q12" s="140"/>
      <c r="R12" s="141"/>
      <c r="S12" s="139"/>
      <c r="T12" s="138"/>
      <c r="U12" s="139"/>
      <c r="V12" s="138"/>
      <c r="W12" s="139"/>
      <c r="X12" s="138"/>
      <c r="Y12" s="139"/>
      <c r="Z12" s="138"/>
      <c r="AA12" s="139"/>
      <c r="AB12" s="138"/>
      <c r="AC12" s="139"/>
      <c r="AD12" s="138"/>
      <c r="AE12" s="49"/>
      <c r="AF12" s="142"/>
      <c r="AG12" s="139"/>
      <c r="AH12" s="138"/>
      <c r="AI12" s="139"/>
      <c r="AJ12" s="138"/>
      <c r="AK12" s="139"/>
      <c r="AL12" s="138"/>
      <c r="AM12" s="139">
        <v>1</v>
      </c>
      <c r="AN12" s="138"/>
      <c r="AO12" s="139"/>
      <c r="AP12" s="138"/>
      <c r="AQ12" s="139"/>
      <c r="AR12" s="138"/>
      <c r="AS12" s="312"/>
      <c r="AT12" s="313"/>
      <c r="AU12" s="143"/>
      <c r="AV12" s="141"/>
      <c r="AW12" s="144"/>
      <c r="AX12" s="145"/>
      <c r="AY12" s="139"/>
      <c r="AZ12" s="138"/>
      <c r="BA12" s="139"/>
      <c r="BB12" s="138"/>
      <c r="BC12" s="139"/>
      <c r="BD12" s="138"/>
      <c r="BE12" s="139"/>
      <c r="BF12" s="138">
        <v>2</v>
      </c>
      <c r="BG12" s="139"/>
      <c r="BH12" s="138"/>
      <c r="BI12" s="144"/>
      <c r="BJ12" s="145"/>
      <c r="BK12" s="136">
        <f aca="true" t="shared" si="3" ref="BK12:BK25">SUM(C12+E12+G12+I12+K12+M12+O12+S12+U12+W12+Y12+AA12+AC12+AE12+AG12+AI12+AK12+Q12+AS12+AM12+AO12+AQ12+AU12+AW12+AY12+BA12+BC12+BE12+BG12+BI12)</f>
        <v>2</v>
      </c>
      <c r="BL12" s="137">
        <f aca="true" t="shared" si="4" ref="BL12:BL25">SUM(D12+F12+H12+J12+L12+N12+P12+T12+V12+X12+Z12+AB12+AD12+AF12+R12+AT12+AH12+AJ12+AL12+AN12+AP12+AR12+AV12+AX12+AZ12+BB12+BD12+BF12+BH12+BJ12)</f>
        <v>2</v>
      </c>
      <c r="BM12" s="146">
        <f aca="true" t="shared" si="5" ref="BM12:BM25">SUM(C12:BJ12)</f>
        <v>4</v>
      </c>
    </row>
    <row r="13" spans="1:65" ht="12.75">
      <c r="A13" s="41"/>
      <c r="B13" s="42" t="s">
        <v>80</v>
      </c>
      <c r="C13" s="49"/>
      <c r="D13" s="138"/>
      <c r="E13" s="139"/>
      <c r="F13" s="138">
        <v>2</v>
      </c>
      <c r="G13" s="139"/>
      <c r="H13" s="138"/>
      <c r="I13" s="139"/>
      <c r="J13" s="138"/>
      <c r="K13" s="139"/>
      <c r="L13" s="138"/>
      <c r="M13" s="139"/>
      <c r="N13" s="138"/>
      <c r="O13" s="139"/>
      <c r="P13" s="138"/>
      <c r="Q13" s="140"/>
      <c r="R13" s="141"/>
      <c r="S13" s="139"/>
      <c r="T13" s="138"/>
      <c r="U13" s="139"/>
      <c r="V13" s="138"/>
      <c r="W13" s="139"/>
      <c r="X13" s="138"/>
      <c r="Y13" s="139"/>
      <c r="Z13" s="138"/>
      <c r="AA13" s="139"/>
      <c r="AB13" s="138"/>
      <c r="AC13" s="139"/>
      <c r="AD13" s="138"/>
      <c r="AE13" s="49"/>
      <c r="AF13" s="142"/>
      <c r="AG13" s="139"/>
      <c r="AH13" s="138"/>
      <c r="AI13" s="139"/>
      <c r="AJ13" s="138"/>
      <c r="AK13" s="139"/>
      <c r="AL13" s="138"/>
      <c r="AM13" s="139"/>
      <c r="AN13" s="138"/>
      <c r="AO13" s="139"/>
      <c r="AP13" s="138"/>
      <c r="AQ13" s="139"/>
      <c r="AR13" s="138"/>
      <c r="AS13" s="312"/>
      <c r="AT13" s="313"/>
      <c r="AU13" s="143"/>
      <c r="AV13" s="141"/>
      <c r="AW13" s="144"/>
      <c r="AX13" s="145"/>
      <c r="AY13" s="139">
        <v>2</v>
      </c>
      <c r="AZ13" s="138"/>
      <c r="BA13" s="139"/>
      <c r="BB13" s="138"/>
      <c r="BC13" s="139"/>
      <c r="BD13" s="138"/>
      <c r="BE13" s="139"/>
      <c r="BF13" s="138"/>
      <c r="BG13" s="139"/>
      <c r="BH13" s="138"/>
      <c r="BI13" s="144"/>
      <c r="BJ13" s="145"/>
      <c r="BK13" s="136">
        <f t="shared" si="3"/>
        <v>2</v>
      </c>
      <c r="BL13" s="137">
        <f t="shared" si="4"/>
        <v>2</v>
      </c>
      <c r="BM13" s="146">
        <f t="shared" si="5"/>
        <v>4</v>
      </c>
    </row>
    <row r="14" spans="1:65" ht="12.75">
      <c r="A14" s="41"/>
      <c r="B14" s="42" t="s">
        <v>110</v>
      </c>
      <c r="C14" s="49"/>
      <c r="D14" s="138"/>
      <c r="E14" s="139"/>
      <c r="F14" s="138"/>
      <c r="G14" s="139"/>
      <c r="H14" s="138"/>
      <c r="I14" s="139"/>
      <c r="J14" s="138"/>
      <c r="K14" s="139"/>
      <c r="L14" s="138"/>
      <c r="M14" s="139"/>
      <c r="N14" s="138"/>
      <c r="O14" s="139"/>
      <c r="P14" s="138"/>
      <c r="Q14" s="140"/>
      <c r="R14" s="141"/>
      <c r="S14" s="139"/>
      <c r="T14" s="138"/>
      <c r="U14" s="139"/>
      <c r="V14" s="138"/>
      <c r="W14" s="139"/>
      <c r="X14" s="138"/>
      <c r="Y14" s="139"/>
      <c r="Z14" s="138"/>
      <c r="AA14" s="139"/>
      <c r="AB14" s="138"/>
      <c r="AC14" s="139"/>
      <c r="AD14" s="138"/>
      <c r="AE14" s="49"/>
      <c r="AF14" s="142"/>
      <c r="AG14" s="139"/>
      <c r="AH14" s="138"/>
      <c r="AI14" s="139"/>
      <c r="AJ14" s="138"/>
      <c r="AK14" s="139"/>
      <c r="AL14" s="138"/>
      <c r="AM14" s="139"/>
      <c r="AN14" s="138"/>
      <c r="AO14" s="139"/>
      <c r="AP14" s="138"/>
      <c r="AQ14" s="139"/>
      <c r="AR14" s="138"/>
      <c r="AS14" s="312"/>
      <c r="AT14" s="313"/>
      <c r="AU14" s="143"/>
      <c r="AV14" s="141"/>
      <c r="AW14" s="144"/>
      <c r="AX14" s="145">
        <v>1</v>
      </c>
      <c r="AY14" s="139"/>
      <c r="AZ14" s="138"/>
      <c r="BA14" s="139"/>
      <c r="BB14" s="138"/>
      <c r="BC14" s="139"/>
      <c r="BD14" s="138"/>
      <c r="BE14" s="139">
        <v>1</v>
      </c>
      <c r="BF14" s="138"/>
      <c r="BG14" s="139">
        <v>2</v>
      </c>
      <c r="BH14" s="138"/>
      <c r="BI14" s="144"/>
      <c r="BJ14" s="145"/>
      <c r="BK14" s="136">
        <f>SUM(C14+E14+G14+I14+K14+M14+O14+S14+U14+W14+Y14+AA14+AC14+AE14+AG14+AI14+AK14+Q14+AS14+AM14+AO14+AQ14+AU14+AW14+AY14+BA14+BC14+BE14+BG14+BI14)</f>
        <v>3</v>
      </c>
      <c r="BL14" s="137">
        <f>SUM(D14+F14+H14+J14+L14+N14+P14+T14+V14+X14+Z14+AB14+AD14+AF14+R14+AT14+AH14+AJ14+AL14+AN14+AP14+AR14+AV14+AX14+AZ14+BB14+BD14+BF14+BH14+BJ14)</f>
        <v>1</v>
      </c>
      <c r="BM14" s="146">
        <f>SUM(C14:BJ14)</f>
        <v>4</v>
      </c>
    </row>
    <row r="15" spans="1:65" ht="12.75">
      <c r="A15" s="41" t="s">
        <v>13</v>
      </c>
      <c r="B15" s="42" t="s">
        <v>76</v>
      </c>
      <c r="C15" s="49"/>
      <c r="D15" s="138"/>
      <c r="E15" s="139">
        <v>1</v>
      </c>
      <c r="F15" s="138"/>
      <c r="G15" s="139"/>
      <c r="H15" s="138"/>
      <c r="I15" s="139">
        <v>1</v>
      </c>
      <c r="J15" s="138"/>
      <c r="K15" s="139"/>
      <c r="L15" s="138"/>
      <c r="M15" s="139"/>
      <c r="N15" s="138"/>
      <c r="O15" s="139"/>
      <c r="P15" s="138"/>
      <c r="Q15" s="140"/>
      <c r="R15" s="141"/>
      <c r="S15" s="139"/>
      <c r="T15" s="138"/>
      <c r="U15" s="139"/>
      <c r="V15" s="138"/>
      <c r="W15" s="139"/>
      <c r="X15" s="138"/>
      <c r="Y15" s="139"/>
      <c r="Z15" s="138"/>
      <c r="AA15" s="139">
        <v>1</v>
      </c>
      <c r="AB15" s="138"/>
      <c r="AC15" s="139"/>
      <c r="AD15" s="138"/>
      <c r="AE15" s="49"/>
      <c r="AF15" s="142"/>
      <c r="AG15" s="139"/>
      <c r="AH15" s="138"/>
      <c r="AI15" s="139"/>
      <c r="AJ15" s="138"/>
      <c r="AK15" s="139"/>
      <c r="AL15" s="138"/>
      <c r="AM15" s="139"/>
      <c r="AN15" s="138"/>
      <c r="AO15" s="139"/>
      <c r="AP15" s="138"/>
      <c r="AQ15" s="139"/>
      <c r="AR15" s="138"/>
      <c r="AS15" s="312"/>
      <c r="AT15" s="313"/>
      <c r="AU15" s="143"/>
      <c r="AV15" s="141"/>
      <c r="AW15" s="144"/>
      <c r="AX15" s="145"/>
      <c r="AY15" s="139"/>
      <c r="AZ15" s="138"/>
      <c r="BA15" s="139"/>
      <c r="BB15" s="138"/>
      <c r="BC15" s="139"/>
      <c r="BD15" s="138"/>
      <c r="BE15" s="139"/>
      <c r="BF15" s="138"/>
      <c r="BG15" s="139"/>
      <c r="BH15" s="138"/>
      <c r="BI15" s="144"/>
      <c r="BJ15" s="145"/>
      <c r="BK15" s="136">
        <f>SUM(C15+E15+G15+I15+K15+M15+O15+S15+U15+W15+Y15+AA15+AC15+AE15+AG15+AI15+AK15+Q15+AS15+AM15+AO15+AQ15+AU15+AW15+AY15+BA15+BC15+BE15+BG15+BI15)</f>
        <v>3</v>
      </c>
      <c r="BL15" s="137">
        <f>SUM(D15+F15+H15+J15+L15+N15+P15+T15+V15+X15+Z15+AB15+AD15+AF15+R15+AT15+AH15+AJ15+AL15+AN15+AP15+AR15+AV15+AX15+AZ15+BB15+BD15+BF15+BH15+BJ15)</f>
        <v>0</v>
      </c>
      <c r="BM15" s="146">
        <f>SUM(C15:BJ15)</f>
        <v>3</v>
      </c>
    </row>
    <row r="16" spans="1:65" ht="12.75">
      <c r="A16" s="41"/>
      <c r="B16" s="42" t="s">
        <v>105</v>
      </c>
      <c r="C16" s="49"/>
      <c r="D16" s="138"/>
      <c r="E16" s="139"/>
      <c r="F16" s="138"/>
      <c r="G16" s="139"/>
      <c r="H16" s="138"/>
      <c r="I16" s="139"/>
      <c r="J16" s="138"/>
      <c r="K16" s="139"/>
      <c r="L16" s="138"/>
      <c r="M16" s="139"/>
      <c r="N16" s="138"/>
      <c r="O16" s="139">
        <v>1</v>
      </c>
      <c r="P16" s="138"/>
      <c r="Q16" s="140"/>
      <c r="R16" s="141"/>
      <c r="S16" s="139"/>
      <c r="T16" s="138"/>
      <c r="U16" s="139"/>
      <c r="V16" s="138"/>
      <c r="W16" s="139"/>
      <c r="X16" s="138"/>
      <c r="Y16" s="139"/>
      <c r="Z16" s="138"/>
      <c r="AA16" s="139"/>
      <c r="AB16" s="138"/>
      <c r="AC16" s="139"/>
      <c r="AD16" s="138"/>
      <c r="AE16" s="49">
        <v>1</v>
      </c>
      <c r="AF16" s="142"/>
      <c r="AG16" s="139"/>
      <c r="AH16" s="138"/>
      <c r="AI16" s="139"/>
      <c r="AJ16" s="138"/>
      <c r="AK16" s="139"/>
      <c r="AL16" s="138"/>
      <c r="AM16" s="139"/>
      <c r="AN16" s="138"/>
      <c r="AO16" s="139"/>
      <c r="AP16" s="138"/>
      <c r="AQ16" s="139"/>
      <c r="AR16" s="138"/>
      <c r="AS16" s="312"/>
      <c r="AT16" s="313"/>
      <c r="AU16" s="143"/>
      <c r="AV16" s="141"/>
      <c r="AW16" s="144"/>
      <c r="AX16" s="145"/>
      <c r="AY16" s="139"/>
      <c r="AZ16" s="138"/>
      <c r="BA16" s="139"/>
      <c r="BB16" s="138"/>
      <c r="BC16" s="139"/>
      <c r="BD16" s="138">
        <v>1</v>
      </c>
      <c r="BE16" s="139"/>
      <c r="BF16" s="138"/>
      <c r="BG16" s="139"/>
      <c r="BH16" s="138"/>
      <c r="BI16" s="144"/>
      <c r="BJ16" s="145"/>
      <c r="BK16" s="136">
        <f>SUM(C16+E16+G16+I16+K16+M16+O16+S16+U16+W16+Y16+AA16+AC16+AE16+AG16+AI16+AK16+Q16+AS16+AM16+AO16+AQ16+AU16+AW16+AY16+BA16+BC16+BE16+BG16+BI16)</f>
        <v>2</v>
      </c>
      <c r="BL16" s="137">
        <f>SUM(D16+F16+H16+J16+L16+N16+P16+T16+V16+X16+Z16+AB16+AD16+AF16+R16+AT16+AH16+AJ16+AL16+AN16+AP16+AR16+AV16+AX16+AZ16+BB16+BD16+BF16+BH16+BJ16)</f>
        <v>1</v>
      </c>
      <c r="BM16" s="146">
        <f>SUM(C16:BJ16)</f>
        <v>3</v>
      </c>
    </row>
    <row r="17" spans="1:65" ht="12.75">
      <c r="A17" s="41"/>
      <c r="B17" s="42" t="s">
        <v>106</v>
      </c>
      <c r="C17" s="49"/>
      <c r="D17" s="138"/>
      <c r="E17" s="139"/>
      <c r="F17" s="138"/>
      <c r="G17" s="139"/>
      <c r="H17" s="138"/>
      <c r="I17" s="139"/>
      <c r="J17" s="138"/>
      <c r="K17" s="139"/>
      <c r="L17" s="138"/>
      <c r="M17" s="139"/>
      <c r="N17" s="138"/>
      <c r="O17" s="139"/>
      <c r="P17" s="138"/>
      <c r="Q17" s="140"/>
      <c r="R17" s="141"/>
      <c r="S17" s="139"/>
      <c r="T17" s="138"/>
      <c r="U17" s="139"/>
      <c r="V17" s="138"/>
      <c r="W17" s="139"/>
      <c r="X17" s="138"/>
      <c r="Y17" s="139"/>
      <c r="Z17" s="138"/>
      <c r="AA17" s="139"/>
      <c r="AB17" s="138"/>
      <c r="AC17" s="139"/>
      <c r="AD17" s="138"/>
      <c r="AE17" s="49"/>
      <c r="AF17" s="142"/>
      <c r="AG17" s="139"/>
      <c r="AH17" s="138"/>
      <c r="AI17" s="139"/>
      <c r="AJ17" s="138"/>
      <c r="AK17" s="139">
        <v>2</v>
      </c>
      <c r="AL17" s="138"/>
      <c r="AM17" s="139"/>
      <c r="AN17" s="138"/>
      <c r="AO17" s="139"/>
      <c r="AP17" s="138"/>
      <c r="AQ17" s="139"/>
      <c r="AR17" s="138"/>
      <c r="AS17" s="312"/>
      <c r="AT17" s="313"/>
      <c r="AU17" s="143"/>
      <c r="AV17" s="141"/>
      <c r="AW17" s="144"/>
      <c r="AX17" s="145"/>
      <c r="AY17" s="139"/>
      <c r="AZ17" s="138"/>
      <c r="BA17" s="139"/>
      <c r="BB17" s="138"/>
      <c r="BC17" s="139"/>
      <c r="BD17" s="138"/>
      <c r="BE17" s="139"/>
      <c r="BF17" s="138"/>
      <c r="BG17" s="139"/>
      <c r="BH17" s="138"/>
      <c r="BI17" s="144"/>
      <c r="BJ17" s="145">
        <v>1</v>
      </c>
      <c r="BK17" s="136">
        <f>SUM(C17+E17+G17+I17+K17+M17+O17+S17+U17+W17+Y17+AA17+AC17+AE17+AG17+AI17+AK17+Q17+AS17+AM17+AO17+AQ17+AU17+AW17+AY17+BA17+BC17+BE17+BG17+BI17)</f>
        <v>2</v>
      </c>
      <c r="BL17" s="137">
        <f>SUM(D17+F17+H17+J17+L17+N17+P17+T17+V17+X17+Z17+AB17+AD17+AF17+R17+AT17+AH17+AJ17+AL17+AN17+AP17+AR17+AV17+AX17+AZ17+BB17+BD17+BF17+BH17+BJ17)</f>
        <v>1</v>
      </c>
      <c r="BM17" s="146">
        <f>SUM(C17:BJ17)</f>
        <v>3</v>
      </c>
    </row>
    <row r="18" spans="1:65" ht="12.75">
      <c r="A18" s="41" t="s">
        <v>16</v>
      </c>
      <c r="B18" s="42" t="s">
        <v>111</v>
      </c>
      <c r="C18" s="49"/>
      <c r="D18" s="138"/>
      <c r="E18" s="139"/>
      <c r="F18" s="138"/>
      <c r="G18" s="139"/>
      <c r="H18" s="138"/>
      <c r="I18" s="139"/>
      <c r="J18" s="138"/>
      <c r="K18" s="139"/>
      <c r="L18" s="138"/>
      <c r="M18" s="139"/>
      <c r="N18" s="138"/>
      <c r="O18" s="139"/>
      <c r="P18" s="138"/>
      <c r="Q18" s="140"/>
      <c r="R18" s="141"/>
      <c r="S18" s="139"/>
      <c r="T18" s="138"/>
      <c r="U18" s="139"/>
      <c r="V18" s="138"/>
      <c r="W18" s="139"/>
      <c r="X18" s="138"/>
      <c r="Y18" s="139"/>
      <c r="Z18" s="138"/>
      <c r="AA18" s="139"/>
      <c r="AB18" s="138"/>
      <c r="AC18" s="139"/>
      <c r="AD18" s="138"/>
      <c r="AE18" s="49"/>
      <c r="AF18" s="142"/>
      <c r="AG18" s="139"/>
      <c r="AH18" s="138"/>
      <c r="AI18" s="139"/>
      <c r="AJ18" s="138"/>
      <c r="AK18" s="139"/>
      <c r="AL18" s="138">
        <v>1</v>
      </c>
      <c r="AM18" s="139"/>
      <c r="AN18" s="138"/>
      <c r="AO18" s="139"/>
      <c r="AP18" s="138"/>
      <c r="AQ18" s="139"/>
      <c r="AR18" s="138"/>
      <c r="AS18" s="312"/>
      <c r="AT18" s="313"/>
      <c r="AU18" s="143"/>
      <c r="AV18" s="141"/>
      <c r="AW18" s="144"/>
      <c r="AX18" s="145"/>
      <c r="AY18" s="139"/>
      <c r="AZ18" s="138"/>
      <c r="BA18" s="139"/>
      <c r="BB18" s="138"/>
      <c r="BC18" s="139"/>
      <c r="BD18" s="138"/>
      <c r="BE18" s="139"/>
      <c r="BF18" s="138"/>
      <c r="BG18" s="139"/>
      <c r="BH18" s="138"/>
      <c r="BI18" s="144"/>
      <c r="BJ18" s="145"/>
      <c r="BK18" s="136">
        <f t="shared" si="3"/>
        <v>0</v>
      </c>
      <c r="BL18" s="137">
        <f t="shared" si="4"/>
        <v>1</v>
      </c>
      <c r="BM18" s="146">
        <f t="shared" si="5"/>
        <v>1</v>
      </c>
    </row>
    <row r="19" spans="1:65" ht="12.75">
      <c r="A19" s="41"/>
      <c r="B19" s="42" t="s">
        <v>93</v>
      </c>
      <c r="C19" s="49"/>
      <c r="D19" s="138"/>
      <c r="E19" s="139"/>
      <c r="F19" s="138"/>
      <c r="G19" s="139">
        <v>1</v>
      </c>
      <c r="H19" s="138"/>
      <c r="I19" s="139"/>
      <c r="J19" s="138"/>
      <c r="K19" s="139"/>
      <c r="L19" s="138"/>
      <c r="M19" s="139"/>
      <c r="N19" s="138"/>
      <c r="O19" s="139"/>
      <c r="P19" s="138"/>
      <c r="Q19" s="140"/>
      <c r="R19" s="141"/>
      <c r="S19" s="139"/>
      <c r="T19" s="138"/>
      <c r="U19" s="139"/>
      <c r="V19" s="138"/>
      <c r="W19" s="139"/>
      <c r="X19" s="138"/>
      <c r="Y19" s="139"/>
      <c r="Z19" s="138"/>
      <c r="AA19" s="139"/>
      <c r="AB19" s="138"/>
      <c r="AC19" s="139"/>
      <c r="AD19" s="138"/>
      <c r="AE19" s="49"/>
      <c r="AF19" s="142"/>
      <c r="AG19" s="139"/>
      <c r="AH19" s="138"/>
      <c r="AI19" s="139"/>
      <c r="AJ19" s="138"/>
      <c r="AK19" s="139"/>
      <c r="AL19" s="138"/>
      <c r="AM19" s="139"/>
      <c r="AN19" s="138"/>
      <c r="AO19" s="139"/>
      <c r="AP19" s="138"/>
      <c r="AQ19" s="139"/>
      <c r="AR19" s="138"/>
      <c r="AS19" s="312"/>
      <c r="AT19" s="313"/>
      <c r="AU19" s="143"/>
      <c r="AV19" s="141"/>
      <c r="AW19" s="144"/>
      <c r="AX19" s="145"/>
      <c r="AY19" s="139"/>
      <c r="AZ19" s="138"/>
      <c r="BA19" s="139"/>
      <c r="BB19" s="138"/>
      <c r="BC19" s="139"/>
      <c r="BD19" s="138"/>
      <c r="BE19" s="139"/>
      <c r="BF19" s="138"/>
      <c r="BG19" s="139"/>
      <c r="BH19" s="138"/>
      <c r="BI19" s="144"/>
      <c r="BJ19" s="145"/>
      <c r="BK19" s="136">
        <f t="shared" si="3"/>
        <v>1</v>
      </c>
      <c r="BL19" s="137">
        <f t="shared" si="4"/>
        <v>0</v>
      </c>
      <c r="BM19" s="146">
        <f t="shared" si="5"/>
        <v>1</v>
      </c>
    </row>
    <row r="20" spans="1:65" ht="12.75">
      <c r="A20" s="41"/>
      <c r="B20" s="42" t="s">
        <v>82</v>
      </c>
      <c r="C20" s="49"/>
      <c r="D20" s="138"/>
      <c r="E20" s="139"/>
      <c r="F20" s="138"/>
      <c r="G20" s="139"/>
      <c r="H20" s="138"/>
      <c r="I20" s="139"/>
      <c r="J20" s="138"/>
      <c r="K20" s="139"/>
      <c r="L20" s="138"/>
      <c r="M20" s="139"/>
      <c r="N20" s="138">
        <v>1</v>
      </c>
      <c r="O20" s="139"/>
      <c r="P20" s="138"/>
      <c r="Q20" s="140"/>
      <c r="R20" s="141"/>
      <c r="S20" s="139"/>
      <c r="T20" s="138"/>
      <c r="U20" s="139"/>
      <c r="V20" s="138"/>
      <c r="W20" s="139"/>
      <c r="X20" s="138"/>
      <c r="Y20" s="139"/>
      <c r="Z20" s="138"/>
      <c r="AA20" s="139"/>
      <c r="AB20" s="138"/>
      <c r="AC20" s="139"/>
      <c r="AD20" s="138"/>
      <c r="AE20" s="49"/>
      <c r="AF20" s="142"/>
      <c r="AG20" s="139"/>
      <c r="AH20" s="138"/>
      <c r="AI20" s="139"/>
      <c r="AJ20" s="138"/>
      <c r="AK20" s="139"/>
      <c r="AL20" s="138"/>
      <c r="AM20" s="139"/>
      <c r="AN20" s="138"/>
      <c r="AO20" s="139"/>
      <c r="AP20" s="138"/>
      <c r="AQ20" s="139"/>
      <c r="AR20" s="138"/>
      <c r="AS20" s="312"/>
      <c r="AT20" s="313"/>
      <c r="AU20" s="143"/>
      <c r="AV20" s="141"/>
      <c r="AW20" s="144"/>
      <c r="AX20" s="145"/>
      <c r="AY20" s="139"/>
      <c r="AZ20" s="138"/>
      <c r="BA20" s="139"/>
      <c r="BB20" s="138"/>
      <c r="BC20" s="139"/>
      <c r="BD20" s="138"/>
      <c r="BE20" s="139"/>
      <c r="BF20" s="138"/>
      <c r="BG20" s="139"/>
      <c r="BH20" s="138"/>
      <c r="BI20" s="144"/>
      <c r="BJ20" s="145"/>
      <c r="BK20" s="136">
        <f t="shared" si="3"/>
        <v>0</v>
      </c>
      <c r="BL20" s="137">
        <f t="shared" si="4"/>
        <v>1</v>
      </c>
      <c r="BM20" s="146">
        <f t="shared" si="5"/>
        <v>1</v>
      </c>
    </row>
    <row r="21" spans="1:65" ht="12.75">
      <c r="A21" s="41"/>
      <c r="B21" s="42" t="s">
        <v>99</v>
      </c>
      <c r="C21" s="49"/>
      <c r="D21" s="138"/>
      <c r="E21" s="139"/>
      <c r="F21" s="138"/>
      <c r="G21" s="139"/>
      <c r="H21" s="138"/>
      <c r="I21" s="139"/>
      <c r="J21" s="138"/>
      <c r="K21" s="139"/>
      <c r="L21" s="138"/>
      <c r="M21" s="139"/>
      <c r="N21" s="138"/>
      <c r="O21" s="139"/>
      <c r="P21" s="138"/>
      <c r="Q21" s="140"/>
      <c r="R21" s="141"/>
      <c r="S21" s="139"/>
      <c r="T21" s="138"/>
      <c r="U21" s="139"/>
      <c r="V21" s="138"/>
      <c r="W21" s="139"/>
      <c r="X21" s="138"/>
      <c r="Y21" s="139"/>
      <c r="Z21" s="138"/>
      <c r="AA21" s="139">
        <v>1</v>
      </c>
      <c r="AB21" s="138"/>
      <c r="AC21" s="139"/>
      <c r="AD21" s="138"/>
      <c r="AE21" s="49"/>
      <c r="AF21" s="142"/>
      <c r="AG21" s="139"/>
      <c r="AH21" s="138"/>
      <c r="AI21" s="139"/>
      <c r="AJ21" s="138"/>
      <c r="AK21" s="139"/>
      <c r="AL21" s="138"/>
      <c r="AM21" s="139"/>
      <c r="AN21" s="138"/>
      <c r="AO21" s="139"/>
      <c r="AP21" s="138"/>
      <c r="AQ21" s="139"/>
      <c r="AR21" s="138"/>
      <c r="AS21" s="312"/>
      <c r="AT21" s="313"/>
      <c r="AU21" s="143"/>
      <c r="AV21" s="141"/>
      <c r="AW21" s="144"/>
      <c r="AX21" s="145"/>
      <c r="AY21" s="139"/>
      <c r="AZ21" s="138"/>
      <c r="BA21" s="139"/>
      <c r="BB21" s="138"/>
      <c r="BC21" s="139"/>
      <c r="BD21" s="138"/>
      <c r="BE21" s="139"/>
      <c r="BF21" s="138"/>
      <c r="BG21" s="139"/>
      <c r="BH21" s="138"/>
      <c r="BI21" s="144"/>
      <c r="BJ21" s="145"/>
      <c r="BK21" s="136">
        <f t="shared" si="3"/>
        <v>1</v>
      </c>
      <c r="BL21" s="137">
        <f t="shared" si="4"/>
        <v>0</v>
      </c>
      <c r="BM21" s="146">
        <f t="shared" si="5"/>
        <v>1</v>
      </c>
    </row>
    <row r="22" spans="1:65" ht="12.75">
      <c r="A22" s="41"/>
      <c r="B22" s="42" t="s">
        <v>72</v>
      </c>
      <c r="C22" s="49"/>
      <c r="D22" s="138"/>
      <c r="E22" s="139"/>
      <c r="F22" s="138"/>
      <c r="G22" s="139"/>
      <c r="H22" s="138"/>
      <c r="I22" s="139"/>
      <c r="J22" s="138"/>
      <c r="K22" s="139"/>
      <c r="L22" s="138"/>
      <c r="M22" s="139"/>
      <c r="N22" s="138"/>
      <c r="O22" s="139"/>
      <c r="P22" s="138"/>
      <c r="Q22" s="140"/>
      <c r="R22" s="141"/>
      <c r="S22" s="139"/>
      <c r="T22" s="138"/>
      <c r="U22" s="139"/>
      <c r="V22" s="138"/>
      <c r="W22" s="139"/>
      <c r="X22" s="138"/>
      <c r="Y22" s="139"/>
      <c r="Z22" s="138"/>
      <c r="AA22" s="139"/>
      <c r="AB22" s="138"/>
      <c r="AC22" s="139"/>
      <c r="AD22" s="138"/>
      <c r="AE22" s="49"/>
      <c r="AF22" s="142"/>
      <c r="AG22" s="139"/>
      <c r="AH22" s="138"/>
      <c r="AI22" s="139"/>
      <c r="AJ22" s="138"/>
      <c r="AK22" s="139"/>
      <c r="AL22" s="138"/>
      <c r="AM22" s="139"/>
      <c r="AN22" s="138"/>
      <c r="AO22" s="139"/>
      <c r="AP22" s="138"/>
      <c r="AQ22" s="139"/>
      <c r="AR22" s="138"/>
      <c r="AS22" s="312"/>
      <c r="AT22" s="313"/>
      <c r="AU22" s="143"/>
      <c r="AV22" s="141"/>
      <c r="AW22" s="144"/>
      <c r="AX22" s="145"/>
      <c r="AY22" s="139"/>
      <c r="AZ22" s="138"/>
      <c r="BA22" s="139"/>
      <c r="BB22" s="138"/>
      <c r="BC22" s="139"/>
      <c r="BD22" s="138"/>
      <c r="BE22" s="139"/>
      <c r="BF22" s="138"/>
      <c r="BG22" s="139"/>
      <c r="BH22" s="138">
        <v>1</v>
      </c>
      <c r="BI22" s="144"/>
      <c r="BJ22" s="145"/>
      <c r="BK22" s="136">
        <f t="shared" si="3"/>
        <v>0</v>
      </c>
      <c r="BL22" s="137">
        <f t="shared" si="4"/>
        <v>1</v>
      </c>
      <c r="BM22" s="146">
        <f t="shared" si="5"/>
        <v>1</v>
      </c>
    </row>
    <row r="23" spans="1:65" ht="12.75">
      <c r="A23" s="41"/>
      <c r="B23" s="42" t="s">
        <v>113</v>
      </c>
      <c r="C23" s="49"/>
      <c r="D23" s="138"/>
      <c r="E23" s="139"/>
      <c r="F23" s="138"/>
      <c r="G23" s="139"/>
      <c r="H23" s="138"/>
      <c r="I23" s="139"/>
      <c r="J23" s="138"/>
      <c r="K23" s="139"/>
      <c r="L23" s="138"/>
      <c r="M23" s="139"/>
      <c r="N23" s="138"/>
      <c r="O23" s="139"/>
      <c r="P23" s="138"/>
      <c r="Q23" s="140"/>
      <c r="R23" s="141"/>
      <c r="S23" s="139"/>
      <c r="T23" s="138"/>
      <c r="U23" s="139"/>
      <c r="V23" s="138"/>
      <c r="W23" s="139"/>
      <c r="X23" s="138"/>
      <c r="Y23" s="139"/>
      <c r="Z23" s="138"/>
      <c r="AA23" s="139"/>
      <c r="AB23" s="138"/>
      <c r="AC23" s="139"/>
      <c r="AD23" s="138"/>
      <c r="AE23" s="49"/>
      <c r="AF23" s="142"/>
      <c r="AG23" s="139"/>
      <c r="AH23" s="138"/>
      <c r="AI23" s="139"/>
      <c r="AJ23" s="138"/>
      <c r="AK23" s="139"/>
      <c r="AL23" s="138"/>
      <c r="AM23" s="139"/>
      <c r="AN23" s="138"/>
      <c r="AO23" s="139"/>
      <c r="AP23" s="138"/>
      <c r="AQ23" s="139"/>
      <c r="AR23" s="138"/>
      <c r="AS23" s="312"/>
      <c r="AT23" s="313"/>
      <c r="AU23" s="143"/>
      <c r="AV23" s="141"/>
      <c r="AW23" s="144"/>
      <c r="AX23" s="145"/>
      <c r="AY23" s="139"/>
      <c r="AZ23" s="138"/>
      <c r="BA23" s="139"/>
      <c r="BB23" s="138"/>
      <c r="BC23" s="139"/>
      <c r="BD23" s="138">
        <v>1</v>
      </c>
      <c r="BE23" s="139"/>
      <c r="BF23" s="138"/>
      <c r="BG23" s="139"/>
      <c r="BH23" s="138"/>
      <c r="BI23" s="144"/>
      <c r="BJ23" s="145"/>
      <c r="BK23" s="136">
        <f t="shared" si="3"/>
        <v>0</v>
      </c>
      <c r="BL23" s="137">
        <f t="shared" si="4"/>
        <v>1</v>
      </c>
      <c r="BM23" s="146">
        <f t="shared" si="5"/>
        <v>1</v>
      </c>
    </row>
    <row r="24" spans="1:65" ht="12.75">
      <c r="A24" s="41"/>
      <c r="B24" s="42" t="s">
        <v>102</v>
      </c>
      <c r="C24" s="49"/>
      <c r="D24" s="138"/>
      <c r="E24" s="139"/>
      <c r="F24" s="138"/>
      <c r="G24" s="139"/>
      <c r="H24" s="138"/>
      <c r="I24" s="139"/>
      <c r="J24" s="138"/>
      <c r="K24" s="139"/>
      <c r="L24" s="138"/>
      <c r="M24" s="139"/>
      <c r="N24" s="138"/>
      <c r="O24" s="139"/>
      <c r="P24" s="138"/>
      <c r="Q24" s="140"/>
      <c r="R24" s="141"/>
      <c r="S24" s="139"/>
      <c r="T24" s="138"/>
      <c r="U24" s="139"/>
      <c r="V24" s="138"/>
      <c r="W24" s="139"/>
      <c r="X24" s="138"/>
      <c r="Y24" s="139"/>
      <c r="Z24" s="138"/>
      <c r="AA24" s="139"/>
      <c r="AB24" s="138">
        <v>1</v>
      </c>
      <c r="AC24" s="139"/>
      <c r="AD24" s="138"/>
      <c r="AE24" s="49"/>
      <c r="AF24" s="142"/>
      <c r="AG24" s="139"/>
      <c r="AH24" s="138"/>
      <c r="AI24" s="139"/>
      <c r="AJ24" s="138"/>
      <c r="AK24" s="139"/>
      <c r="AL24" s="138"/>
      <c r="AM24" s="139"/>
      <c r="AN24" s="138"/>
      <c r="AO24" s="139"/>
      <c r="AP24" s="138"/>
      <c r="AQ24" s="139"/>
      <c r="AR24" s="138"/>
      <c r="AS24" s="312"/>
      <c r="AT24" s="313"/>
      <c r="AU24" s="143"/>
      <c r="AV24" s="141"/>
      <c r="AW24" s="144"/>
      <c r="AX24" s="145"/>
      <c r="AY24" s="139"/>
      <c r="AZ24" s="138"/>
      <c r="BA24" s="139"/>
      <c r="BB24" s="138"/>
      <c r="BC24" s="139"/>
      <c r="BD24" s="138"/>
      <c r="BE24" s="139"/>
      <c r="BF24" s="138"/>
      <c r="BG24" s="139"/>
      <c r="BH24" s="138"/>
      <c r="BI24" s="144"/>
      <c r="BJ24" s="145"/>
      <c r="BK24" s="136">
        <f t="shared" si="3"/>
        <v>0</v>
      </c>
      <c r="BL24" s="137">
        <f t="shared" si="4"/>
        <v>1</v>
      </c>
      <c r="BM24" s="146">
        <f t="shared" si="5"/>
        <v>1</v>
      </c>
    </row>
    <row r="25" spans="1:65" ht="13.5" thickBot="1">
      <c r="A25" s="41"/>
      <c r="B25" s="99" t="s">
        <v>112</v>
      </c>
      <c r="C25" s="300"/>
      <c r="D25" s="148"/>
      <c r="E25" s="149"/>
      <c r="F25" s="148"/>
      <c r="G25" s="149"/>
      <c r="H25" s="148"/>
      <c r="I25" s="149"/>
      <c r="J25" s="148"/>
      <c r="K25" s="149"/>
      <c r="L25" s="148"/>
      <c r="M25" s="149"/>
      <c r="N25" s="148"/>
      <c r="O25" s="149"/>
      <c r="P25" s="148"/>
      <c r="Q25" s="150"/>
      <c r="R25" s="151"/>
      <c r="S25" s="149"/>
      <c r="T25" s="148"/>
      <c r="U25" s="149"/>
      <c r="V25" s="148"/>
      <c r="W25" s="149"/>
      <c r="X25" s="148"/>
      <c r="Y25" s="149"/>
      <c r="Z25" s="148"/>
      <c r="AA25" s="149"/>
      <c r="AB25" s="148"/>
      <c r="AC25" s="149"/>
      <c r="AD25" s="148"/>
      <c r="AE25" s="147"/>
      <c r="AF25" s="152"/>
      <c r="AG25" s="149"/>
      <c r="AH25" s="148"/>
      <c r="AI25" s="149"/>
      <c r="AJ25" s="148"/>
      <c r="AK25" s="149"/>
      <c r="AL25" s="148"/>
      <c r="AM25" s="149"/>
      <c r="AN25" s="148"/>
      <c r="AO25" s="149"/>
      <c r="AP25" s="148"/>
      <c r="AQ25" s="149"/>
      <c r="AR25" s="148"/>
      <c r="AS25" s="314"/>
      <c r="AT25" s="315"/>
      <c r="AU25" s="153"/>
      <c r="AV25" s="151"/>
      <c r="AW25" s="154"/>
      <c r="AX25" s="155">
        <v>1</v>
      </c>
      <c r="AY25" s="149"/>
      <c r="AZ25" s="148"/>
      <c r="BA25" s="149"/>
      <c r="BB25" s="148"/>
      <c r="BC25" s="149"/>
      <c r="BD25" s="148"/>
      <c r="BE25" s="149"/>
      <c r="BF25" s="148"/>
      <c r="BG25" s="149"/>
      <c r="BH25" s="148"/>
      <c r="BI25" s="154"/>
      <c r="BJ25" s="155"/>
      <c r="BK25" s="136">
        <f t="shared" si="3"/>
        <v>0</v>
      </c>
      <c r="BL25" s="137">
        <f t="shared" si="4"/>
        <v>1</v>
      </c>
      <c r="BM25" s="156">
        <f t="shared" si="5"/>
        <v>1</v>
      </c>
    </row>
    <row r="26" spans="63:65" ht="14.25" thickBot="1" thickTop="1">
      <c r="BK26" s="158">
        <f>SUM(BK2:BK25)</f>
        <v>77</v>
      </c>
      <c r="BL26" s="159">
        <f>SUM(BL2:BL25)</f>
        <v>59</v>
      </c>
      <c r="BM26" s="160"/>
    </row>
    <row r="27" spans="3:62" ht="13.5" thickTop="1">
      <c r="C27" s="161" t="s">
        <v>109</v>
      </c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3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</row>
    <row r="28" spans="3:62" ht="12.75">
      <c r="C28" s="162"/>
      <c r="D28" s="162"/>
      <c r="E28" s="161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3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</row>
    <row r="29" spans="3:62" ht="12.75">
      <c r="C29" s="161" t="s">
        <v>70</v>
      </c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3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</row>
    <row r="30" spans="3:62" ht="12.75">
      <c r="C30" s="162"/>
      <c r="D30" s="162"/>
      <c r="E30" s="161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3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</row>
    <row r="31" spans="3:62" ht="12.75"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3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</row>
    <row r="32" spans="3:62" ht="12.75"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3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</row>
    <row r="33" spans="3:62" ht="12.75"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3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</row>
    <row r="34" spans="3:62" ht="12.75"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3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</row>
  </sheetData>
  <sheetProtection/>
  <mergeCells count="30">
    <mergeCell ref="BG1:BH1"/>
    <mergeCell ref="AG1:AH1"/>
    <mergeCell ref="AI1:AJ1"/>
    <mergeCell ref="AK1:AL1"/>
    <mergeCell ref="AU1:AV1"/>
    <mergeCell ref="AW1:AX1"/>
    <mergeCell ref="AY1:AZ1"/>
    <mergeCell ref="BA1:BB1"/>
    <mergeCell ref="BC1:BD1"/>
    <mergeCell ref="BE1:BF1"/>
    <mergeCell ref="Q1:R1"/>
    <mergeCell ref="S1:T1"/>
    <mergeCell ref="U1:V1"/>
    <mergeCell ref="W1:X1"/>
    <mergeCell ref="Y1:Z1"/>
    <mergeCell ref="BI1:BJ1"/>
    <mergeCell ref="AM1:AN1"/>
    <mergeCell ref="AO1:AP1"/>
    <mergeCell ref="AQ1:AR1"/>
    <mergeCell ref="AS1:AT1"/>
    <mergeCell ref="AA1:AB1"/>
    <mergeCell ref="AC1:AD1"/>
    <mergeCell ref="AE1:AF1"/>
    <mergeCell ref="M1:N1"/>
    <mergeCell ref="C1:D1"/>
    <mergeCell ref="E1:F1"/>
    <mergeCell ref="G1:H1"/>
    <mergeCell ref="I1:J1"/>
    <mergeCell ref="K1:L1"/>
    <mergeCell ref="O1:P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</dc:creator>
  <cp:keywords/>
  <dc:description/>
  <cp:lastModifiedBy>Doma</cp:lastModifiedBy>
  <dcterms:created xsi:type="dcterms:W3CDTF">2010-04-12T12:28:43Z</dcterms:created>
  <dcterms:modified xsi:type="dcterms:W3CDTF">2011-07-14T11:46:43Z</dcterms:modified>
  <cp:category/>
  <cp:version/>
  <cp:contentType/>
  <cp:contentStatus/>
</cp:coreProperties>
</file>